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83334500.mil\Desktop\"/>
    </mc:Choice>
  </mc:AlternateContent>
  <bookViews>
    <workbookView xWindow="-15" yWindow="-15" windowWidth="12045" windowHeight="5580" tabRatio="894" activeTab="1"/>
  </bookViews>
  <sheets>
    <sheet name="JFE" sheetId="14" r:id="rId1"/>
    <sheet name="CL III Consumption" sheetId="15" r:id="rId2"/>
    <sheet name="Consumption Calculations" sheetId="16" r:id="rId3"/>
    <sheet name="Burn Rate Table" sheetId="17" r:id="rId4"/>
  </sheets>
  <definedNames>
    <definedName name="Land_Requests">#REF!</definedName>
    <definedName name="_xlnm.Print_Area" localSheetId="2">'Consumption Calculations'!$A$1:$AG$44</definedName>
  </definedNames>
  <calcPr calcId="152511"/>
</workbook>
</file>

<file path=xl/calcChain.xml><?xml version="1.0" encoding="utf-8"?>
<calcChain xmlns="http://schemas.openxmlformats.org/spreadsheetml/2006/main">
  <c r="O45" i="15" l="1"/>
  <c r="P45" i="15" s="1"/>
  <c r="Q45" i="15" s="1"/>
  <c r="R45" i="15" s="1"/>
  <c r="S45" i="15" s="1"/>
  <c r="T45" i="15" s="1"/>
  <c r="U45" i="15" s="1"/>
  <c r="V45" i="15" s="1"/>
  <c r="W45" i="15" s="1"/>
  <c r="N45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L41" i="15"/>
  <c r="AM41" i="15"/>
  <c r="AN41" i="15"/>
  <c r="AO41" i="15"/>
  <c r="AP41" i="15"/>
  <c r="AQ41" i="15"/>
  <c r="AR41" i="15"/>
  <c r="AS41" i="15"/>
  <c r="AT41" i="15"/>
  <c r="AU41" i="15"/>
  <c r="AV41" i="15"/>
  <c r="AW41" i="15"/>
  <c r="AX41" i="15"/>
  <c r="AY41" i="15"/>
  <c r="AZ41" i="15"/>
  <c r="BA41" i="15"/>
  <c r="BB41" i="15"/>
  <c r="BC41" i="15"/>
  <c r="BD41" i="15"/>
  <c r="BE41" i="15"/>
  <c r="BF41" i="15"/>
  <c r="BG41" i="15"/>
  <c r="BH41" i="15"/>
  <c r="BI41" i="15"/>
  <c r="BJ41" i="15"/>
  <c r="BK41" i="15"/>
  <c r="BL41" i="15"/>
  <c r="BM41" i="15"/>
  <c r="BN41" i="15"/>
  <c r="BO41" i="15"/>
  <c r="BP41" i="15"/>
  <c r="BQ41" i="15"/>
  <c r="BR41" i="15"/>
  <c r="BS41" i="15"/>
  <c r="BT41" i="15"/>
  <c r="BU41" i="15"/>
  <c r="BV41" i="15"/>
  <c r="BW41" i="15"/>
  <c r="BX41" i="15"/>
  <c r="BY41" i="15"/>
  <c r="BZ41" i="15"/>
  <c r="M41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S38" i="15"/>
  <c r="AT38" i="15"/>
  <c r="AU38" i="15"/>
  <c r="AV38" i="15"/>
  <c r="AW38" i="15"/>
  <c r="AX38" i="15"/>
  <c r="AY38" i="15"/>
  <c r="AZ38" i="15"/>
  <c r="BA38" i="15"/>
  <c r="BB38" i="15"/>
  <c r="BC38" i="15"/>
  <c r="BD38" i="15"/>
  <c r="BE38" i="15"/>
  <c r="BF38" i="15"/>
  <c r="BG38" i="15"/>
  <c r="BH38" i="15"/>
  <c r="BI38" i="15"/>
  <c r="BJ38" i="15"/>
  <c r="BK38" i="15"/>
  <c r="BL38" i="15"/>
  <c r="BM38" i="15"/>
  <c r="BN38" i="15"/>
  <c r="BO38" i="15"/>
  <c r="BP38" i="15"/>
  <c r="BQ38" i="15"/>
  <c r="BR38" i="15"/>
  <c r="BS38" i="15"/>
  <c r="BT38" i="15"/>
  <c r="BU38" i="15"/>
  <c r="BV38" i="15"/>
  <c r="BW38" i="15"/>
  <c r="BX38" i="15"/>
  <c r="BY38" i="15"/>
  <c r="BZ38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AN39" i="15"/>
  <c r="AO39" i="15"/>
  <c r="AP39" i="15"/>
  <c r="AQ39" i="15"/>
  <c r="AR39" i="15"/>
  <c r="AS39" i="15"/>
  <c r="AT39" i="15"/>
  <c r="AU39" i="15"/>
  <c r="AV39" i="15"/>
  <c r="AW39" i="15"/>
  <c r="AX39" i="15"/>
  <c r="AY39" i="15"/>
  <c r="AZ39" i="15"/>
  <c r="BA39" i="15"/>
  <c r="BB39" i="15"/>
  <c r="BC39" i="15"/>
  <c r="BD39" i="15"/>
  <c r="BE39" i="15"/>
  <c r="BF39" i="15"/>
  <c r="BG39" i="15"/>
  <c r="BH39" i="15"/>
  <c r="BI39" i="15"/>
  <c r="BJ39" i="15"/>
  <c r="BK39" i="15"/>
  <c r="BL39" i="15"/>
  <c r="BM39" i="15"/>
  <c r="BN39" i="15"/>
  <c r="BO39" i="15"/>
  <c r="BP39" i="15"/>
  <c r="BQ39" i="15"/>
  <c r="BR39" i="15"/>
  <c r="BS39" i="15"/>
  <c r="BT39" i="15"/>
  <c r="BU39" i="15"/>
  <c r="BV39" i="15"/>
  <c r="BW39" i="15"/>
  <c r="BX39" i="15"/>
  <c r="BY39" i="15"/>
  <c r="BZ39" i="15"/>
  <c r="M38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S36" i="15"/>
  <c r="AT36" i="15"/>
  <c r="AU36" i="15"/>
  <c r="AV36" i="15"/>
  <c r="AW36" i="15"/>
  <c r="AX36" i="15"/>
  <c r="AY36" i="15"/>
  <c r="AZ36" i="15"/>
  <c r="BA36" i="15"/>
  <c r="BB36" i="15"/>
  <c r="BC36" i="15"/>
  <c r="BD36" i="15"/>
  <c r="BE36" i="15"/>
  <c r="BF36" i="15"/>
  <c r="BG36" i="15"/>
  <c r="BH36" i="15"/>
  <c r="BI36" i="15"/>
  <c r="BJ36" i="15"/>
  <c r="BK36" i="15"/>
  <c r="BL36" i="15"/>
  <c r="BM36" i="15"/>
  <c r="BN36" i="15"/>
  <c r="BO36" i="15"/>
  <c r="BP36" i="15"/>
  <c r="BQ36" i="15"/>
  <c r="BR36" i="15"/>
  <c r="BS36" i="15"/>
  <c r="BT36" i="15"/>
  <c r="BU36" i="15"/>
  <c r="BV36" i="15"/>
  <c r="BW36" i="15"/>
  <c r="BX36" i="15"/>
  <c r="BY36" i="15"/>
  <c r="BZ36" i="15"/>
  <c r="BZ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BA35" i="15"/>
  <c r="BB35" i="15"/>
  <c r="BC35" i="15"/>
  <c r="BD35" i="15"/>
  <c r="BE35" i="15"/>
  <c r="BF35" i="15"/>
  <c r="BG35" i="15"/>
  <c r="BH35" i="15"/>
  <c r="BI35" i="15"/>
  <c r="BJ35" i="15"/>
  <c r="BK35" i="15"/>
  <c r="BL35" i="15"/>
  <c r="BM35" i="15"/>
  <c r="BN35" i="15"/>
  <c r="BO35" i="15"/>
  <c r="BP35" i="15"/>
  <c r="BQ35" i="15"/>
  <c r="BR35" i="15"/>
  <c r="BS35" i="15"/>
  <c r="BT35" i="15"/>
  <c r="BU35" i="15"/>
  <c r="BV35" i="15"/>
  <c r="BW35" i="15"/>
  <c r="BX35" i="15"/>
  <c r="BY35" i="15"/>
  <c r="M39" i="15"/>
  <c r="M35" i="15"/>
  <c r="M36" i="15" s="1"/>
  <c r="AI36" i="16"/>
  <c r="AI32" i="16"/>
  <c r="M31" i="15"/>
  <c r="AJ3" i="16"/>
  <c r="C4" i="16"/>
  <c r="F4" i="16"/>
  <c r="H4" i="16"/>
  <c r="K4" i="16"/>
  <c r="L4" i="16"/>
  <c r="N4" i="16"/>
  <c r="P4" i="16" s="1"/>
  <c r="U4" i="16"/>
  <c r="V4" i="16"/>
  <c r="W4" i="16"/>
  <c r="AC4" i="16"/>
  <c r="AE4" i="16" s="1"/>
  <c r="AG4" i="16"/>
  <c r="C5" i="16"/>
  <c r="F5" i="16"/>
  <c r="H5" i="16"/>
  <c r="K5" i="16"/>
  <c r="L5" i="16"/>
  <c r="N5" i="16"/>
  <c r="O5" i="16" s="1"/>
  <c r="P5" i="16"/>
  <c r="U5" i="16"/>
  <c r="W5" i="16" s="1"/>
  <c r="V5" i="16"/>
  <c r="AC5" i="16"/>
  <c r="AE5" i="16" s="1"/>
  <c r="AG5" i="16"/>
  <c r="C6" i="16"/>
  <c r="F6" i="16"/>
  <c r="H6" i="16"/>
  <c r="K6" i="16"/>
  <c r="L6" i="16"/>
  <c r="N6" i="16"/>
  <c r="P6" i="16" s="1"/>
  <c r="U6" i="16"/>
  <c r="V6" i="16"/>
  <c r="W6" i="16"/>
  <c r="AC6" i="16"/>
  <c r="AE6" i="16" s="1"/>
  <c r="AG6" i="16"/>
  <c r="C7" i="16"/>
  <c r="H7" i="16"/>
  <c r="AC7" i="16" s="1"/>
  <c r="AE7" i="16" s="1"/>
  <c r="K7" i="16"/>
  <c r="L7" i="16"/>
  <c r="N7" i="16"/>
  <c r="P7" i="16" s="1"/>
  <c r="O7" i="16"/>
  <c r="U7" i="16"/>
  <c r="W7" i="16" s="1"/>
  <c r="AG7" i="16"/>
  <c r="C8" i="16"/>
  <c r="H8" i="16"/>
  <c r="K8" i="16"/>
  <c r="L8" i="16"/>
  <c r="N8" i="16"/>
  <c r="O8" i="16" s="1"/>
  <c r="P8" i="16"/>
  <c r="U8" i="16"/>
  <c r="W8" i="16" s="1"/>
  <c r="V8" i="16"/>
  <c r="AC8" i="16"/>
  <c r="AE8" i="16" s="1"/>
  <c r="AG8" i="16"/>
  <c r="C9" i="16"/>
  <c r="F9" i="16"/>
  <c r="H9" i="16"/>
  <c r="J9" i="16"/>
  <c r="K9" i="16" s="1"/>
  <c r="L9" i="16"/>
  <c r="V9" i="16"/>
  <c r="W9" i="16"/>
  <c r="AC9" i="16"/>
  <c r="AE9" i="16" s="1"/>
  <c r="AG9" i="16"/>
  <c r="C10" i="16"/>
  <c r="F10" i="16"/>
  <c r="H10" i="16"/>
  <c r="J10" i="16"/>
  <c r="L10" i="16" s="1"/>
  <c r="V10" i="16"/>
  <c r="W10" i="16"/>
  <c r="AC10" i="16"/>
  <c r="AE10" i="16" s="1"/>
  <c r="AG10" i="16"/>
  <c r="C11" i="16"/>
  <c r="F11" i="16"/>
  <c r="H11" i="16"/>
  <c r="J11" i="16"/>
  <c r="K11" i="16" s="1"/>
  <c r="L11" i="16"/>
  <c r="V11" i="16"/>
  <c r="W11" i="16"/>
  <c r="AC11" i="16"/>
  <c r="AE11" i="16" s="1"/>
  <c r="AG11" i="16"/>
  <c r="C12" i="16"/>
  <c r="F12" i="16"/>
  <c r="H12" i="16"/>
  <c r="J12" i="16"/>
  <c r="L12" i="16" s="1"/>
  <c r="V12" i="16"/>
  <c r="W12" i="16"/>
  <c r="AC12" i="16"/>
  <c r="AE12" i="16" s="1"/>
  <c r="AG12" i="16"/>
  <c r="C13" i="16"/>
  <c r="F13" i="16"/>
  <c r="H13" i="16"/>
  <c r="J13" i="16"/>
  <c r="K13" i="16" s="1"/>
  <c r="L13" i="16"/>
  <c r="N13" i="16"/>
  <c r="O13" i="16" s="1"/>
  <c r="V13" i="16"/>
  <c r="W13" i="16"/>
  <c r="AC13" i="16"/>
  <c r="AE13" i="16" s="1"/>
  <c r="AG13" i="16"/>
  <c r="C14" i="16"/>
  <c r="F14" i="16"/>
  <c r="H14" i="16"/>
  <c r="J14" i="16"/>
  <c r="L14" i="16" s="1"/>
  <c r="V14" i="16"/>
  <c r="W14" i="16"/>
  <c r="AC14" i="16"/>
  <c r="AE14" i="16" s="1"/>
  <c r="AG14" i="16"/>
  <c r="C15" i="16"/>
  <c r="F15" i="16"/>
  <c r="H15" i="16"/>
  <c r="J15" i="16"/>
  <c r="K15" i="16"/>
  <c r="L15" i="16"/>
  <c r="N15" i="16"/>
  <c r="O15" i="16" s="1"/>
  <c r="V15" i="16"/>
  <c r="W15" i="16"/>
  <c r="AC15" i="16"/>
  <c r="AE15" i="16"/>
  <c r="AG15" i="16"/>
  <c r="C16" i="16"/>
  <c r="F16" i="16"/>
  <c r="H16" i="16"/>
  <c r="J16" i="16"/>
  <c r="L16" i="16" s="1"/>
  <c r="V16" i="16"/>
  <c r="W16" i="16"/>
  <c r="AC16" i="16"/>
  <c r="AE16" i="16" s="1"/>
  <c r="AG16" i="16"/>
  <c r="C17" i="16"/>
  <c r="F17" i="16"/>
  <c r="H17" i="16"/>
  <c r="J17" i="16"/>
  <c r="K17" i="16"/>
  <c r="L17" i="16"/>
  <c r="N17" i="16"/>
  <c r="O17" i="16" s="1"/>
  <c r="V17" i="16"/>
  <c r="W17" i="16"/>
  <c r="AC17" i="16"/>
  <c r="AE17" i="16"/>
  <c r="AG17" i="16"/>
  <c r="C18" i="16"/>
  <c r="F18" i="16"/>
  <c r="H18" i="16"/>
  <c r="J18" i="16"/>
  <c r="L18" i="16" s="1"/>
  <c r="V18" i="16"/>
  <c r="W18" i="16"/>
  <c r="AC18" i="16"/>
  <c r="AE18" i="16" s="1"/>
  <c r="AG18" i="16"/>
  <c r="C19" i="16"/>
  <c r="F19" i="16"/>
  <c r="H19" i="16"/>
  <c r="J19" i="16"/>
  <c r="K19" i="16"/>
  <c r="L19" i="16"/>
  <c r="N19" i="16"/>
  <c r="O19" i="16" s="1"/>
  <c r="V19" i="16"/>
  <c r="W19" i="16"/>
  <c r="AC19" i="16"/>
  <c r="AE19" i="16" s="1"/>
  <c r="AG19" i="16"/>
  <c r="C20" i="16"/>
  <c r="F20" i="16"/>
  <c r="H20" i="16"/>
  <c r="J20" i="16"/>
  <c r="L20" i="16" s="1"/>
  <c r="V20" i="16"/>
  <c r="W20" i="16"/>
  <c r="AC20" i="16"/>
  <c r="AE20" i="16" s="1"/>
  <c r="AG20" i="16"/>
  <c r="C21" i="16"/>
  <c r="F21" i="16"/>
  <c r="H21" i="16"/>
  <c r="J21" i="16"/>
  <c r="K21" i="16" s="1"/>
  <c r="L21" i="16"/>
  <c r="V21" i="16"/>
  <c r="W21" i="16"/>
  <c r="AC21" i="16"/>
  <c r="AE21" i="16" s="1"/>
  <c r="AG21" i="16"/>
  <c r="C22" i="16"/>
  <c r="H22" i="16"/>
  <c r="AC22" i="16" s="1"/>
  <c r="AE22" i="16" s="1"/>
  <c r="J22" i="16"/>
  <c r="K22" i="16"/>
  <c r="L22" i="16"/>
  <c r="N22" i="16"/>
  <c r="O22" i="16" s="1"/>
  <c r="P22" i="16"/>
  <c r="V22" i="16"/>
  <c r="W22" i="16"/>
  <c r="AG22" i="16"/>
  <c r="C23" i="16"/>
  <c r="F23" i="16"/>
  <c r="H23" i="16"/>
  <c r="AC23" i="16" s="1"/>
  <c r="AE23" i="16" s="1"/>
  <c r="J23" i="16"/>
  <c r="L23" i="16" s="1"/>
  <c r="K23" i="16"/>
  <c r="N23" i="16"/>
  <c r="P23" i="16" s="1"/>
  <c r="V23" i="16"/>
  <c r="W23" i="16"/>
  <c r="AG23" i="16"/>
  <c r="C24" i="16"/>
  <c r="F24" i="16"/>
  <c r="H24" i="16"/>
  <c r="AC24" i="16" s="1"/>
  <c r="AE24" i="16" s="1"/>
  <c r="J24" i="16"/>
  <c r="K24" i="16"/>
  <c r="L24" i="16"/>
  <c r="N24" i="16"/>
  <c r="O24" i="16" s="1"/>
  <c r="P24" i="16"/>
  <c r="V24" i="16"/>
  <c r="W24" i="16"/>
  <c r="AG24" i="16"/>
  <c r="C25" i="16"/>
  <c r="F25" i="16"/>
  <c r="H25" i="16"/>
  <c r="AC25" i="16" s="1"/>
  <c r="AE25" i="16" s="1"/>
  <c r="J25" i="16"/>
  <c r="L25" i="16" s="1"/>
  <c r="K25" i="16"/>
  <c r="N25" i="16"/>
  <c r="P25" i="16" s="1"/>
  <c r="V25" i="16"/>
  <c r="W25" i="16"/>
  <c r="AG25" i="16"/>
  <c r="C26" i="16"/>
  <c r="F26" i="16"/>
  <c r="H26" i="16"/>
  <c r="AC26" i="16" s="1"/>
  <c r="AE26" i="16" s="1"/>
  <c r="J26" i="16"/>
  <c r="K26" i="16"/>
  <c r="L26" i="16"/>
  <c r="N26" i="16"/>
  <c r="O26" i="16" s="1"/>
  <c r="P26" i="16"/>
  <c r="V26" i="16"/>
  <c r="W26" i="16"/>
  <c r="AG26" i="16"/>
  <c r="C27" i="16"/>
  <c r="F27" i="16"/>
  <c r="H27" i="16"/>
  <c r="AC27" i="16" s="1"/>
  <c r="AE27" i="16" s="1"/>
  <c r="J27" i="16"/>
  <c r="K27" i="16"/>
  <c r="L27" i="16"/>
  <c r="N27" i="16"/>
  <c r="P27" i="16" s="1"/>
  <c r="V27" i="16"/>
  <c r="W27" i="16"/>
  <c r="AG27" i="16"/>
  <c r="C28" i="16"/>
  <c r="F28" i="16"/>
  <c r="H28" i="16"/>
  <c r="AC28" i="16" s="1"/>
  <c r="AE28" i="16" s="1"/>
  <c r="K28" i="16"/>
  <c r="L28" i="16"/>
  <c r="N28" i="16"/>
  <c r="O28" i="16"/>
  <c r="P28" i="16"/>
  <c r="U28" i="16"/>
  <c r="W28" i="16" s="1"/>
  <c r="AG28" i="16"/>
  <c r="C29" i="16"/>
  <c r="H29" i="16"/>
  <c r="S29" i="16"/>
  <c r="Y29" i="16"/>
  <c r="AA29" i="16"/>
  <c r="AC29" i="16" s="1"/>
  <c r="AE29" i="16" s="1"/>
  <c r="C30" i="16"/>
  <c r="H30" i="16"/>
  <c r="S30" i="16"/>
  <c r="Y30" i="16"/>
  <c r="AA30" i="16"/>
  <c r="AC30" i="16" s="1"/>
  <c r="AE30" i="16" s="1"/>
  <c r="C31" i="16"/>
  <c r="H31" i="16"/>
  <c r="S31" i="16"/>
  <c r="Y31" i="16"/>
  <c r="AA31" i="16"/>
  <c r="AC31" i="16" s="1"/>
  <c r="AE31" i="16" s="1"/>
  <c r="C32" i="16"/>
  <c r="H32" i="16"/>
  <c r="S32" i="16"/>
  <c r="Y32" i="16"/>
  <c r="AA32" i="16"/>
  <c r="AC32" i="16" s="1"/>
  <c r="AE32" i="16" s="1"/>
  <c r="C33" i="16"/>
  <c r="H33" i="16"/>
  <c r="S33" i="16"/>
  <c r="Y33" i="16"/>
  <c r="AA33" i="16"/>
  <c r="AC33" i="16" s="1"/>
  <c r="AE33" i="16" s="1"/>
  <c r="C34" i="16"/>
  <c r="H34" i="16"/>
  <c r="S34" i="16"/>
  <c r="Y34" i="16"/>
  <c r="AA34" i="16"/>
  <c r="AC34" i="16" s="1"/>
  <c r="AE34" i="16" s="1"/>
  <c r="C35" i="16"/>
  <c r="H35" i="16"/>
  <c r="S35" i="16"/>
  <c r="Y35" i="16"/>
  <c r="AA35" i="16"/>
  <c r="AC35" i="16" s="1"/>
  <c r="AE35" i="16" s="1"/>
  <c r="C36" i="16"/>
  <c r="H36" i="16"/>
  <c r="S36" i="16"/>
  <c r="Y36" i="16"/>
  <c r="AA36" i="16"/>
  <c r="AC36" i="16" s="1"/>
  <c r="AE36" i="16" s="1"/>
  <c r="C37" i="16"/>
  <c r="H37" i="16"/>
  <c r="S37" i="16"/>
  <c r="Y37" i="16"/>
  <c r="AA37" i="16"/>
  <c r="AC37" i="16" s="1"/>
  <c r="AE37" i="16" s="1"/>
  <c r="C38" i="16"/>
  <c r="H38" i="16"/>
  <c r="S38" i="16"/>
  <c r="Y38" i="16"/>
  <c r="AA38" i="16"/>
  <c r="AC38" i="16" s="1"/>
  <c r="AE38" i="16" s="1"/>
  <c r="C39" i="16"/>
  <c r="H39" i="16"/>
  <c r="S39" i="16"/>
  <c r="Y39" i="16"/>
  <c r="AA39" i="16"/>
  <c r="AC39" i="16"/>
  <c r="AE39" i="16"/>
  <c r="AG39" i="16"/>
  <c r="C40" i="16"/>
  <c r="H40" i="16"/>
  <c r="S40" i="16"/>
  <c r="Y40" i="16"/>
  <c r="AA40" i="16" s="1"/>
  <c r="C41" i="16"/>
  <c r="H41" i="16"/>
  <c r="S41" i="16"/>
  <c r="Y41" i="16"/>
  <c r="AA41" i="16" s="1"/>
  <c r="C42" i="16"/>
  <c r="H42" i="16"/>
  <c r="S42" i="16"/>
  <c r="Y42" i="16"/>
  <c r="AA42" i="16" s="1"/>
  <c r="C43" i="16"/>
  <c r="H43" i="16"/>
  <c r="S43" i="16"/>
  <c r="Y43" i="16"/>
  <c r="AA43" i="16" s="1"/>
  <c r="C44" i="16"/>
  <c r="H44" i="16"/>
  <c r="S44" i="16"/>
  <c r="Y44" i="16"/>
  <c r="AA44" i="16" s="1"/>
  <c r="AC44" i="16" l="1"/>
  <c r="AE44" i="16" s="1"/>
  <c r="AG44" i="16"/>
  <c r="AC40" i="16"/>
  <c r="AE40" i="16" s="1"/>
  <c r="AG40" i="16"/>
  <c r="AC43" i="16"/>
  <c r="AE43" i="16" s="1"/>
  <c r="AG43" i="16"/>
  <c r="AC41" i="16"/>
  <c r="AE41" i="16" s="1"/>
  <c r="AG41" i="16"/>
  <c r="AC42" i="16"/>
  <c r="AE42" i="16" s="1"/>
  <c r="AG42" i="16"/>
  <c r="AG38" i="16"/>
  <c r="AG37" i="16"/>
  <c r="AG36" i="16"/>
  <c r="AG35" i="16"/>
  <c r="AG34" i="16"/>
  <c r="AG33" i="16"/>
  <c r="AG32" i="16"/>
  <c r="AG31" i="16"/>
  <c r="AG30" i="16"/>
  <c r="AG29" i="16"/>
  <c r="V28" i="16"/>
  <c r="O27" i="16"/>
  <c r="O25" i="16"/>
  <c r="O23" i="16"/>
  <c r="N21" i="16"/>
  <c r="K20" i="16"/>
  <c r="K18" i="16"/>
  <c r="K16" i="16"/>
  <c r="K14" i="16"/>
  <c r="K12" i="16"/>
  <c r="N11" i="16"/>
  <c r="K10" i="16"/>
  <c r="N9" i="16"/>
  <c r="V7" i="16"/>
  <c r="O6" i="16"/>
  <c r="O4" i="16"/>
  <c r="N20" i="16"/>
  <c r="P19" i="16"/>
  <c r="N18" i="16"/>
  <c r="P17" i="16"/>
  <c r="N16" i="16"/>
  <c r="P15" i="16"/>
  <c r="N14" i="16"/>
  <c r="P13" i="16"/>
  <c r="N12" i="16"/>
  <c r="N10" i="16"/>
  <c r="O12" i="16" l="1"/>
  <c r="P12" i="16"/>
  <c r="P20" i="16"/>
  <c r="O20" i="16"/>
  <c r="O16" i="16"/>
  <c r="P16" i="16"/>
  <c r="O9" i="16"/>
  <c r="P9" i="16"/>
  <c r="P14" i="16"/>
  <c r="O14" i="16"/>
  <c r="P18" i="16"/>
  <c r="O18" i="16"/>
  <c r="O11" i="16"/>
  <c r="P11" i="16"/>
  <c r="O10" i="16"/>
  <c r="P10" i="16"/>
  <c r="O21" i="16"/>
  <c r="P21" i="16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BA33" i="15"/>
  <c r="BB33" i="15"/>
  <c r="BC33" i="15"/>
  <c r="BD33" i="15"/>
  <c r="BE33" i="15"/>
  <c r="BF33" i="15"/>
  <c r="BG33" i="15"/>
  <c r="BH33" i="15"/>
  <c r="BI33" i="15"/>
  <c r="BJ33" i="15"/>
  <c r="BK33" i="15"/>
  <c r="BL33" i="15"/>
  <c r="BM33" i="15"/>
  <c r="BN33" i="15"/>
  <c r="BO33" i="15"/>
  <c r="BP33" i="15"/>
  <c r="BQ33" i="15"/>
  <c r="BR33" i="15"/>
  <c r="BS33" i="15"/>
  <c r="BT33" i="15"/>
  <c r="BU33" i="15"/>
  <c r="BV33" i="15"/>
  <c r="BW33" i="15"/>
  <c r="BX33" i="15"/>
  <c r="BY33" i="15"/>
  <c r="BZ33" i="15"/>
  <c r="M32" i="15"/>
  <c r="M33" i="15" s="1"/>
  <c r="R28" i="15"/>
  <c r="R29" i="15" s="1"/>
  <c r="BZ28" i="15"/>
  <c r="BZ29" i="15" s="1"/>
  <c r="N27" i="15"/>
  <c r="N28" i="15" s="1"/>
  <c r="N29" i="15" s="1"/>
  <c r="O27" i="15"/>
  <c r="O28" i="15" s="1"/>
  <c r="O29" i="15" s="1"/>
  <c r="P27" i="15"/>
  <c r="P28" i="15" s="1"/>
  <c r="P29" i="15" s="1"/>
  <c r="Q27" i="15"/>
  <c r="Q28" i="15" s="1"/>
  <c r="Q29" i="15" s="1"/>
  <c r="R27" i="15"/>
  <c r="S27" i="15"/>
  <c r="S28" i="15" s="1"/>
  <c r="S29" i="15" s="1"/>
  <c r="T27" i="15"/>
  <c r="T28" i="15" s="1"/>
  <c r="T29" i="15" s="1"/>
  <c r="U27" i="15"/>
  <c r="U28" i="15" s="1"/>
  <c r="U29" i="15" s="1"/>
  <c r="V27" i="15"/>
  <c r="V28" i="15" s="1"/>
  <c r="V29" i="15" s="1"/>
  <c r="W27" i="15"/>
  <c r="W28" i="15" s="1"/>
  <c r="W29" i="15" s="1"/>
  <c r="X27" i="15"/>
  <c r="X28" i="15" s="1"/>
  <c r="X29" i="15" s="1"/>
  <c r="Y27" i="15"/>
  <c r="Y28" i="15" s="1"/>
  <c r="Y29" i="15" s="1"/>
  <c r="Z27" i="15"/>
  <c r="Z28" i="15" s="1"/>
  <c r="Z29" i="15" s="1"/>
  <c r="AA27" i="15"/>
  <c r="AA28" i="15" s="1"/>
  <c r="AA29" i="15" s="1"/>
  <c r="AB27" i="15"/>
  <c r="AB28" i="15" s="1"/>
  <c r="AB29" i="15" s="1"/>
  <c r="AC27" i="15"/>
  <c r="AC28" i="15" s="1"/>
  <c r="AC29" i="15" s="1"/>
  <c r="AD27" i="15"/>
  <c r="AD28" i="15" s="1"/>
  <c r="AD29" i="15" s="1"/>
  <c r="AE27" i="15"/>
  <c r="AE28" i="15" s="1"/>
  <c r="AE29" i="15" s="1"/>
  <c r="AF27" i="15"/>
  <c r="AF28" i="15" s="1"/>
  <c r="AF29" i="15" s="1"/>
  <c r="AG27" i="15"/>
  <c r="AG28" i="15" s="1"/>
  <c r="AG29" i="15" s="1"/>
  <c r="AH27" i="15"/>
  <c r="AH28" i="15" s="1"/>
  <c r="AH29" i="15" s="1"/>
  <c r="AI27" i="15"/>
  <c r="AI28" i="15" s="1"/>
  <c r="AI29" i="15" s="1"/>
  <c r="AJ27" i="15"/>
  <c r="AJ28" i="15" s="1"/>
  <c r="AJ29" i="15" s="1"/>
  <c r="AK27" i="15"/>
  <c r="AK28" i="15" s="1"/>
  <c r="AK29" i="15" s="1"/>
  <c r="AL27" i="15"/>
  <c r="AL28" i="15" s="1"/>
  <c r="AL29" i="15" s="1"/>
  <c r="AM27" i="15"/>
  <c r="AM28" i="15" s="1"/>
  <c r="AM29" i="15" s="1"/>
  <c r="AN27" i="15"/>
  <c r="AN28" i="15" s="1"/>
  <c r="AN29" i="15" s="1"/>
  <c r="AO27" i="15"/>
  <c r="AO28" i="15" s="1"/>
  <c r="AO29" i="15" s="1"/>
  <c r="AP27" i="15"/>
  <c r="AP28" i="15" s="1"/>
  <c r="AP29" i="15" s="1"/>
  <c r="AQ27" i="15"/>
  <c r="AQ28" i="15" s="1"/>
  <c r="AQ29" i="15" s="1"/>
  <c r="AR27" i="15"/>
  <c r="AR28" i="15" s="1"/>
  <c r="AR29" i="15" s="1"/>
  <c r="AS27" i="15"/>
  <c r="AS28" i="15" s="1"/>
  <c r="AS29" i="15" s="1"/>
  <c r="AT27" i="15"/>
  <c r="AT28" i="15" s="1"/>
  <c r="AT29" i="15" s="1"/>
  <c r="AU27" i="15"/>
  <c r="AU28" i="15" s="1"/>
  <c r="AU29" i="15" s="1"/>
  <c r="AV27" i="15"/>
  <c r="AV28" i="15" s="1"/>
  <c r="AV29" i="15" s="1"/>
  <c r="AW27" i="15"/>
  <c r="AW28" i="15" s="1"/>
  <c r="AW29" i="15" s="1"/>
  <c r="AX27" i="15"/>
  <c r="AX28" i="15" s="1"/>
  <c r="AX29" i="15" s="1"/>
  <c r="AY27" i="15"/>
  <c r="AY28" i="15" s="1"/>
  <c r="AY29" i="15" s="1"/>
  <c r="AZ27" i="15"/>
  <c r="AZ28" i="15" s="1"/>
  <c r="AZ29" i="15" s="1"/>
  <c r="BA27" i="15"/>
  <c r="BA28" i="15" s="1"/>
  <c r="BA29" i="15" s="1"/>
  <c r="BB27" i="15"/>
  <c r="BB28" i="15" s="1"/>
  <c r="BB29" i="15" s="1"/>
  <c r="BC27" i="15"/>
  <c r="BC28" i="15" s="1"/>
  <c r="BC29" i="15" s="1"/>
  <c r="BD27" i="15"/>
  <c r="BD28" i="15" s="1"/>
  <c r="BD29" i="15" s="1"/>
  <c r="BE27" i="15"/>
  <c r="BE28" i="15" s="1"/>
  <c r="BE29" i="15" s="1"/>
  <c r="BF27" i="15"/>
  <c r="BF28" i="15" s="1"/>
  <c r="BF29" i="15" s="1"/>
  <c r="BG27" i="15"/>
  <c r="BG28" i="15" s="1"/>
  <c r="BG29" i="15" s="1"/>
  <c r="BH27" i="15"/>
  <c r="BH28" i="15" s="1"/>
  <c r="BH29" i="15" s="1"/>
  <c r="BI27" i="15"/>
  <c r="BI28" i="15" s="1"/>
  <c r="BI29" i="15" s="1"/>
  <c r="BJ27" i="15"/>
  <c r="BJ28" i="15" s="1"/>
  <c r="BJ29" i="15" s="1"/>
  <c r="BK27" i="15"/>
  <c r="BK28" i="15" s="1"/>
  <c r="BK29" i="15" s="1"/>
  <c r="BL27" i="15"/>
  <c r="BL28" i="15" s="1"/>
  <c r="BL29" i="15" s="1"/>
  <c r="BM27" i="15"/>
  <c r="BM28" i="15" s="1"/>
  <c r="BM29" i="15" s="1"/>
  <c r="BN27" i="15"/>
  <c r="BN28" i="15" s="1"/>
  <c r="BN29" i="15" s="1"/>
  <c r="BO27" i="15"/>
  <c r="BO28" i="15" s="1"/>
  <c r="BO29" i="15" s="1"/>
  <c r="BP27" i="15"/>
  <c r="BQ27" i="15"/>
  <c r="BR27" i="15"/>
  <c r="BR28" i="15" s="1"/>
  <c r="BR29" i="15" s="1"/>
  <c r="BS27" i="15"/>
  <c r="BS28" i="15" s="1"/>
  <c r="BS29" i="15" s="1"/>
  <c r="BT27" i="15"/>
  <c r="BT28" i="15" s="1"/>
  <c r="BT29" i="15" s="1"/>
  <c r="BU27" i="15"/>
  <c r="BU28" i="15" s="1"/>
  <c r="BU29" i="15" s="1"/>
  <c r="BV27" i="15"/>
  <c r="BV28" i="15" s="1"/>
  <c r="BV29" i="15" s="1"/>
  <c r="BW27" i="15"/>
  <c r="BW28" i="15" s="1"/>
  <c r="BW29" i="15" s="1"/>
  <c r="BX27" i="15"/>
  <c r="BX28" i="15" s="1"/>
  <c r="BX29" i="15" s="1"/>
  <c r="BY27" i="15"/>
  <c r="BY28" i="15" s="1"/>
  <c r="BY29" i="15" s="1"/>
  <c r="BZ27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BA31" i="15"/>
  <c r="BB31" i="15"/>
  <c r="BC31" i="15"/>
  <c r="BD31" i="15"/>
  <c r="BE31" i="15"/>
  <c r="BF31" i="15"/>
  <c r="BG31" i="15"/>
  <c r="BH31" i="15"/>
  <c r="BI31" i="15"/>
  <c r="BJ31" i="15"/>
  <c r="BK31" i="15"/>
  <c r="BL31" i="15"/>
  <c r="BM31" i="15"/>
  <c r="BN31" i="15"/>
  <c r="BO31" i="15"/>
  <c r="BP31" i="15"/>
  <c r="BQ31" i="15"/>
  <c r="BR31" i="15"/>
  <c r="BS31" i="15"/>
  <c r="BT31" i="15"/>
  <c r="BU31" i="15"/>
  <c r="BV31" i="15"/>
  <c r="BW31" i="15"/>
  <c r="BX31" i="15"/>
  <c r="BY31" i="15"/>
  <c r="BZ31" i="15"/>
  <c r="M27" i="15"/>
  <c r="M28" i="15" s="1"/>
  <c r="M29" i="15" s="1"/>
  <c r="M23" i="15"/>
  <c r="M24" i="15" s="1"/>
  <c r="M25" i="15" s="1"/>
  <c r="M19" i="15"/>
  <c r="M15" i="15"/>
  <c r="M11" i="15"/>
  <c r="M7" i="15"/>
  <c r="N24" i="15"/>
  <c r="N25" i="15" s="1"/>
  <c r="Q24" i="15"/>
  <c r="Q25" i="15" s="1"/>
  <c r="T24" i="15"/>
  <c r="T25" i="15" s="1"/>
  <c r="V24" i="15"/>
  <c r="V25" i="15" s="1"/>
  <c r="AF24" i="15"/>
  <c r="AF25" i="15" s="1"/>
  <c r="BF24" i="15"/>
  <c r="BF25" i="15" s="1"/>
  <c r="N23" i="15"/>
  <c r="O23" i="15"/>
  <c r="O24" i="15" s="1"/>
  <c r="O25" i="15" s="1"/>
  <c r="P23" i="15"/>
  <c r="P24" i="15" s="1"/>
  <c r="P25" i="15" s="1"/>
  <c r="Q23" i="15"/>
  <c r="R23" i="15"/>
  <c r="R24" i="15" s="1"/>
  <c r="R25" i="15" s="1"/>
  <c r="S23" i="15"/>
  <c r="S24" i="15" s="1"/>
  <c r="S25" i="15" s="1"/>
  <c r="T23" i="15"/>
  <c r="U23" i="15"/>
  <c r="U24" i="15" s="1"/>
  <c r="U25" i="15" s="1"/>
  <c r="V23" i="15"/>
  <c r="W23" i="15"/>
  <c r="W24" i="15" s="1"/>
  <c r="W25" i="15" s="1"/>
  <c r="X23" i="15"/>
  <c r="X24" i="15" s="1"/>
  <c r="X25" i="15" s="1"/>
  <c r="Y23" i="15"/>
  <c r="Y24" i="15" s="1"/>
  <c r="Y25" i="15" s="1"/>
  <c r="Z23" i="15"/>
  <c r="Z24" i="15" s="1"/>
  <c r="Z25" i="15" s="1"/>
  <c r="AA23" i="15"/>
  <c r="AA24" i="15" s="1"/>
  <c r="AA25" i="15" s="1"/>
  <c r="AB23" i="15"/>
  <c r="AB24" i="15" s="1"/>
  <c r="AB25" i="15" s="1"/>
  <c r="AC23" i="15"/>
  <c r="AC24" i="15" s="1"/>
  <c r="AC25" i="15" s="1"/>
  <c r="AD23" i="15"/>
  <c r="AE23" i="15"/>
  <c r="AE24" i="15" s="1"/>
  <c r="AE25" i="15" s="1"/>
  <c r="AF23" i="15"/>
  <c r="AG23" i="15"/>
  <c r="AG24" i="15" s="1"/>
  <c r="AG25" i="15" s="1"/>
  <c r="AH23" i="15"/>
  <c r="AH24" i="15" s="1"/>
  <c r="AH25" i="15" s="1"/>
  <c r="AI23" i="15"/>
  <c r="AI24" i="15" s="1"/>
  <c r="AI25" i="15" s="1"/>
  <c r="AJ23" i="15"/>
  <c r="AJ24" i="15" s="1"/>
  <c r="AJ25" i="15" s="1"/>
  <c r="AK23" i="15"/>
  <c r="AK24" i="15" s="1"/>
  <c r="AK25" i="15" s="1"/>
  <c r="AL23" i="15"/>
  <c r="AL24" i="15" s="1"/>
  <c r="AL25" i="15" s="1"/>
  <c r="AM23" i="15"/>
  <c r="AM24" i="15" s="1"/>
  <c r="AM25" i="15" s="1"/>
  <c r="AN23" i="15"/>
  <c r="AN24" i="15" s="1"/>
  <c r="AN25" i="15" s="1"/>
  <c r="AO23" i="15"/>
  <c r="AO24" i="15" s="1"/>
  <c r="AO25" i="15" s="1"/>
  <c r="AP23" i="15"/>
  <c r="AP24" i="15" s="1"/>
  <c r="AP25" i="15" s="1"/>
  <c r="AQ23" i="15"/>
  <c r="AQ24" i="15" s="1"/>
  <c r="AQ25" i="15" s="1"/>
  <c r="AR23" i="15"/>
  <c r="AR24" i="15" s="1"/>
  <c r="AR25" i="15" s="1"/>
  <c r="AS23" i="15"/>
  <c r="AS24" i="15" s="1"/>
  <c r="AS25" i="15" s="1"/>
  <c r="AT23" i="15"/>
  <c r="AT24" i="15" s="1"/>
  <c r="AT25" i="15" s="1"/>
  <c r="AU23" i="15"/>
  <c r="AU24" i="15" s="1"/>
  <c r="AU25" i="15" s="1"/>
  <c r="AV23" i="15"/>
  <c r="AV24" i="15" s="1"/>
  <c r="AV25" i="15" s="1"/>
  <c r="AW23" i="15"/>
  <c r="AW24" i="15" s="1"/>
  <c r="AW25" i="15" s="1"/>
  <c r="AX23" i="15"/>
  <c r="AY23" i="15"/>
  <c r="AY24" i="15" s="1"/>
  <c r="AY25" i="15" s="1"/>
  <c r="AZ23" i="15"/>
  <c r="AZ24" i="15" s="1"/>
  <c r="AZ25" i="15" s="1"/>
  <c r="BA23" i="15"/>
  <c r="BA24" i="15" s="1"/>
  <c r="BA25" i="15" s="1"/>
  <c r="BB23" i="15"/>
  <c r="BC23" i="15"/>
  <c r="BC24" i="15" s="1"/>
  <c r="BC25" i="15" s="1"/>
  <c r="BD23" i="15"/>
  <c r="BD24" i="15" s="1"/>
  <c r="BD25" i="15" s="1"/>
  <c r="BE23" i="15"/>
  <c r="BE24" i="15" s="1"/>
  <c r="BE25" i="15" s="1"/>
  <c r="BF23" i="15"/>
  <c r="BG23" i="15"/>
  <c r="BG24" i="15" s="1"/>
  <c r="BG25" i="15" s="1"/>
  <c r="BH23" i="15"/>
  <c r="BH24" i="15" s="1"/>
  <c r="BH25" i="15" s="1"/>
  <c r="BI23" i="15"/>
  <c r="BI24" i="15" s="1"/>
  <c r="BI25" i="15" s="1"/>
  <c r="BJ23" i="15"/>
  <c r="BJ24" i="15" s="1"/>
  <c r="BJ25" i="15" s="1"/>
  <c r="BK23" i="15"/>
  <c r="BK24" i="15" s="1"/>
  <c r="BK25" i="15" s="1"/>
  <c r="BL23" i="15"/>
  <c r="BL24" i="15" s="1"/>
  <c r="BL25" i="15" s="1"/>
  <c r="BM23" i="15"/>
  <c r="BM24" i="15" s="1"/>
  <c r="BM25" i="15" s="1"/>
  <c r="BN23" i="15"/>
  <c r="BN24" i="15" s="1"/>
  <c r="BN25" i="15" s="1"/>
  <c r="BO23" i="15"/>
  <c r="BO24" i="15" s="1"/>
  <c r="BO25" i="15" s="1"/>
  <c r="BP23" i="15"/>
  <c r="BP24" i="15" s="1"/>
  <c r="BP25" i="15" s="1"/>
  <c r="BQ23" i="15"/>
  <c r="BQ24" i="15" s="1"/>
  <c r="BQ25" i="15" s="1"/>
  <c r="BR23" i="15"/>
  <c r="BR24" i="15" s="1"/>
  <c r="BR25" i="15" s="1"/>
  <c r="BS23" i="15"/>
  <c r="BS24" i="15" s="1"/>
  <c r="BS25" i="15" s="1"/>
  <c r="BT23" i="15"/>
  <c r="BT24" i="15" s="1"/>
  <c r="BT25" i="15" s="1"/>
  <c r="BU23" i="15"/>
  <c r="BU24" i="15" s="1"/>
  <c r="BU25" i="15" s="1"/>
  <c r="BV23" i="15"/>
  <c r="BV24" i="15" s="1"/>
  <c r="BV25" i="15" s="1"/>
  <c r="BW23" i="15"/>
  <c r="BW24" i="15" s="1"/>
  <c r="BW25" i="15" s="1"/>
  <c r="BX23" i="15"/>
  <c r="BX24" i="15" s="1"/>
  <c r="BX25" i="15" s="1"/>
  <c r="BY23" i="15"/>
  <c r="BY24" i="15" s="1"/>
  <c r="BY25" i="15" s="1"/>
  <c r="BZ23" i="15"/>
  <c r="N47" i="15" l="1"/>
  <c r="BZ24" i="15"/>
  <c r="BZ25" i="15" s="1"/>
  <c r="BP28" i="15"/>
  <c r="BP29" i="15" s="1"/>
  <c r="BQ28" i="15"/>
  <c r="BQ29" i="15" s="1"/>
  <c r="BB24" i="15"/>
  <c r="BB25" i="15" s="1"/>
  <c r="AX24" i="15"/>
  <c r="AX25" i="15" s="1"/>
  <c r="AD24" i="15"/>
  <c r="AD25" i="15" s="1"/>
  <c r="N19" i="15"/>
  <c r="O19" i="15"/>
  <c r="P19" i="15"/>
  <c r="Q19" i="15"/>
  <c r="Q20" i="15" s="1"/>
  <c r="Q21" i="15" s="1"/>
  <c r="R19" i="15"/>
  <c r="S19" i="15"/>
  <c r="S20" i="15" s="1"/>
  <c r="S21" i="15" s="1"/>
  <c r="T19" i="15"/>
  <c r="U19" i="15"/>
  <c r="U20" i="15" s="1"/>
  <c r="U21" i="15" s="1"/>
  <c r="V19" i="15"/>
  <c r="W19" i="15"/>
  <c r="X19" i="15"/>
  <c r="Y19" i="15"/>
  <c r="Y20" i="15" s="1"/>
  <c r="Y21" i="15" s="1"/>
  <c r="Z19" i="15"/>
  <c r="Z20" i="15" s="1"/>
  <c r="Z21" i="15" s="1"/>
  <c r="AA19" i="15"/>
  <c r="AA20" i="15" s="1"/>
  <c r="AA21" i="15" s="1"/>
  <c r="AB19" i="15"/>
  <c r="AB20" i="15" s="1"/>
  <c r="AB21" i="15" s="1"/>
  <c r="AC19" i="15"/>
  <c r="AD19" i="15"/>
  <c r="AD20" i="15" s="1"/>
  <c r="AD21" i="15" s="1"/>
  <c r="AE19" i="15"/>
  <c r="AF19" i="15"/>
  <c r="AG19" i="15"/>
  <c r="AG20" i="15" s="1"/>
  <c r="AG21" i="15" s="1"/>
  <c r="AH19" i="15"/>
  <c r="AI19" i="15"/>
  <c r="AI20" i="15" s="1"/>
  <c r="AI21" i="15" s="1"/>
  <c r="AJ19" i="15"/>
  <c r="AK19" i="15"/>
  <c r="AK20" i="15" s="1"/>
  <c r="AK21" i="15" s="1"/>
  <c r="AL19" i="15"/>
  <c r="AL20" i="15" s="1"/>
  <c r="AL21" i="15" s="1"/>
  <c r="AM19" i="15"/>
  <c r="AM20" i="15" s="1"/>
  <c r="AM21" i="15" s="1"/>
  <c r="AN19" i="15"/>
  <c r="AO19" i="15"/>
  <c r="AO20" i="15" s="1"/>
  <c r="AO21" i="15" s="1"/>
  <c r="AP19" i="15"/>
  <c r="AQ19" i="15"/>
  <c r="AR19" i="15"/>
  <c r="AS19" i="15"/>
  <c r="AS20" i="15" s="1"/>
  <c r="AS21" i="15" s="1"/>
  <c r="AT19" i="15"/>
  <c r="AT20" i="15" s="1"/>
  <c r="AT21" i="15" s="1"/>
  <c r="AU19" i="15"/>
  <c r="AU20" i="15" s="1"/>
  <c r="AU21" i="15" s="1"/>
  <c r="AV19" i="15"/>
  <c r="AW19" i="15"/>
  <c r="AW20" i="15" s="1"/>
  <c r="AW21" i="15" s="1"/>
  <c r="AX19" i="15"/>
  <c r="AY19" i="15"/>
  <c r="AY20" i="15" s="1"/>
  <c r="AY21" i="15" s="1"/>
  <c r="AZ19" i="15"/>
  <c r="BA19" i="15"/>
  <c r="BA20" i="15" s="1"/>
  <c r="BA21" i="15" s="1"/>
  <c r="BB19" i="15"/>
  <c r="BC19" i="15"/>
  <c r="BD19" i="15"/>
  <c r="BE19" i="15"/>
  <c r="BE20" i="15" s="1"/>
  <c r="BE21" i="15" s="1"/>
  <c r="BF19" i="15"/>
  <c r="BG19" i="15"/>
  <c r="BG20" i="15" s="1"/>
  <c r="BG21" i="15" s="1"/>
  <c r="BH19" i="15"/>
  <c r="BI19" i="15"/>
  <c r="BI20" i="15" s="1"/>
  <c r="BI21" i="15" s="1"/>
  <c r="BJ19" i="15"/>
  <c r="BK19" i="15"/>
  <c r="BK20" i="15" s="1"/>
  <c r="BK21" i="15" s="1"/>
  <c r="BL19" i="15"/>
  <c r="BM19" i="15"/>
  <c r="BM20" i="15" s="1"/>
  <c r="BM21" i="15" s="1"/>
  <c r="BN19" i="15"/>
  <c r="BN20" i="15" s="1"/>
  <c r="BN21" i="15" s="1"/>
  <c r="BO19" i="15"/>
  <c r="BP19" i="15"/>
  <c r="BQ19" i="15"/>
  <c r="BQ20" i="15" s="1"/>
  <c r="BQ21" i="15" s="1"/>
  <c r="BR19" i="15"/>
  <c r="BS19" i="15"/>
  <c r="BS20" i="15" s="1"/>
  <c r="BS21" i="15" s="1"/>
  <c r="BT19" i="15"/>
  <c r="BU19" i="15"/>
  <c r="BU20" i="15" s="1"/>
  <c r="BU21" i="15" s="1"/>
  <c r="BV19" i="15"/>
  <c r="BV20" i="15" s="1"/>
  <c r="BV21" i="15" s="1"/>
  <c r="BW19" i="15"/>
  <c r="BW20" i="15" s="1"/>
  <c r="BW21" i="15" s="1"/>
  <c r="BX19" i="15"/>
  <c r="BY19" i="15"/>
  <c r="BY20" i="15" s="1"/>
  <c r="BY21" i="15" s="1"/>
  <c r="BZ19" i="15"/>
  <c r="O20" i="15"/>
  <c r="P20" i="15"/>
  <c r="P21" i="15" s="1"/>
  <c r="R20" i="15"/>
  <c r="R21" i="15" s="1"/>
  <c r="T20" i="15"/>
  <c r="T21" i="15" s="1"/>
  <c r="X20" i="15"/>
  <c r="X21" i="15" s="1"/>
  <c r="AF20" i="15"/>
  <c r="AF21" i="15" s="1"/>
  <c r="AJ20" i="15"/>
  <c r="AJ21" i="15" s="1"/>
  <c r="AQ20" i="15"/>
  <c r="AQ21" i="15" s="1"/>
  <c r="AR20" i="15"/>
  <c r="AR21" i="15" s="1"/>
  <c r="AZ20" i="15"/>
  <c r="AZ21" i="15" s="1"/>
  <c r="BB20" i="15"/>
  <c r="BB21" i="15" s="1"/>
  <c r="BL20" i="15"/>
  <c r="BL21" i="15" s="1"/>
  <c r="BO20" i="15"/>
  <c r="BO21" i="15" s="1"/>
  <c r="BX20" i="15"/>
  <c r="BX21" i="15" s="1"/>
  <c r="O21" i="15"/>
  <c r="M20" i="15"/>
  <c r="M21" i="15" s="1"/>
  <c r="N15" i="15"/>
  <c r="N16" i="15" s="1"/>
  <c r="N17" i="15" s="1"/>
  <c r="O15" i="15"/>
  <c r="P15" i="15"/>
  <c r="Q15" i="15"/>
  <c r="R15" i="15"/>
  <c r="R16" i="15" s="1"/>
  <c r="R17" i="15" s="1"/>
  <c r="S15" i="15"/>
  <c r="S16" i="15" s="1"/>
  <c r="S17" i="15" s="1"/>
  <c r="T15" i="15"/>
  <c r="T16" i="15" s="1"/>
  <c r="T17" i="15" s="1"/>
  <c r="U15" i="15"/>
  <c r="U16" i="15" s="1"/>
  <c r="U17" i="15" s="1"/>
  <c r="V15" i="15"/>
  <c r="V16" i="15" s="1"/>
  <c r="V17" i="15" s="1"/>
  <c r="W15" i="15"/>
  <c r="W16" i="15" s="1"/>
  <c r="W17" i="15" s="1"/>
  <c r="X15" i="15"/>
  <c r="X16" i="15" s="1"/>
  <c r="X17" i="15" s="1"/>
  <c r="Y15" i="15"/>
  <c r="Y16" i="15" s="1"/>
  <c r="Y17" i="15" s="1"/>
  <c r="Z15" i="15"/>
  <c r="Z16" i="15" s="1"/>
  <c r="Z17" i="15" s="1"/>
  <c r="AA15" i="15"/>
  <c r="AB15" i="15"/>
  <c r="AB16" i="15" s="1"/>
  <c r="AB17" i="15" s="1"/>
  <c r="AC15" i="15"/>
  <c r="AD15" i="15"/>
  <c r="AD16" i="15" s="1"/>
  <c r="AD17" i="15" s="1"/>
  <c r="AE15" i="15"/>
  <c r="AE16" i="15" s="1"/>
  <c r="AE17" i="15" s="1"/>
  <c r="AF15" i="15"/>
  <c r="AF16" i="15" s="1"/>
  <c r="AF17" i="15" s="1"/>
  <c r="AG15" i="15"/>
  <c r="AG16" i="15" s="1"/>
  <c r="AG17" i="15" s="1"/>
  <c r="AH15" i="15"/>
  <c r="AH16" i="15" s="1"/>
  <c r="AH17" i="15" s="1"/>
  <c r="AI15" i="15"/>
  <c r="AJ15" i="15"/>
  <c r="AJ16" i="15" s="1"/>
  <c r="AJ17" i="15" s="1"/>
  <c r="AK15" i="15"/>
  <c r="AK16" i="15" s="1"/>
  <c r="AK17" i="15" s="1"/>
  <c r="AL15" i="15"/>
  <c r="AL16" i="15" s="1"/>
  <c r="AL17" i="15" s="1"/>
  <c r="AM15" i="15"/>
  <c r="AN15" i="15"/>
  <c r="AN16" i="15" s="1"/>
  <c r="AN17" i="15" s="1"/>
  <c r="AO15" i="15"/>
  <c r="AO16" i="15" s="1"/>
  <c r="AO17" i="15" s="1"/>
  <c r="AP15" i="15"/>
  <c r="AP16" i="15" s="1"/>
  <c r="AP17" i="15" s="1"/>
  <c r="AQ15" i="15"/>
  <c r="AR15" i="15"/>
  <c r="AR16" i="15" s="1"/>
  <c r="AR17" i="15" s="1"/>
  <c r="AS15" i="15"/>
  <c r="AT15" i="15"/>
  <c r="AT16" i="15" s="1"/>
  <c r="AT17" i="15" s="1"/>
  <c r="AU15" i="15"/>
  <c r="AU16" i="15" s="1"/>
  <c r="AU17" i="15" s="1"/>
  <c r="AV15" i="15"/>
  <c r="AV16" i="15" s="1"/>
  <c r="AV17" i="15" s="1"/>
  <c r="AW15" i="15"/>
  <c r="AW16" i="15" s="1"/>
  <c r="AW17" i="15" s="1"/>
  <c r="AX15" i="15"/>
  <c r="AX16" i="15" s="1"/>
  <c r="AX17" i="15" s="1"/>
  <c r="AY15" i="15"/>
  <c r="AY16" i="15" s="1"/>
  <c r="AY17" i="15" s="1"/>
  <c r="AZ15" i="15"/>
  <c r="AZ16" i="15" s="1"/>
  <c r="AZ17" i="15" s="1"/>
  <c r="BA15" i="15"/>
  <c r="BA16" i="15" s="1"/>
  <c r="BA17" i="15" s="1"/>
  <c r="BB15" i="15"/>
  <c r="BB16" i="15" s="1"/>
  <c r="BB17" i="15" s="1"/>
  <c r="BC15" i="15"/>
  <c r="BC16" i="15" s="1"/>
  <c r="BC17" i="15" s="1"/>
  <c r="BD15" i="15"/>
  <c r="BD16" i="15" s="1"/>
  <c r="BD17" i="15" s="1"/>
  <c r="BE15" i="15"/>
  <c r="BE16" i="15" s="1"/>
  <c r="BE17" i="15" s="1"/>
  <c r="BF15" i="15"/>
  <c r="BF16" i="15" s="1"/>
  <c r="BF17" i="15" s="1"/>
  <c r="BG15" i="15"/>
  <c r="BG16" i="15" s="1"/>
  <c r="BG17" i="15" s="1"/>
  <c r="BH15" i="15"/>
  <c r="BH16" i="15" s="1"/>
  <c r="BH17" i="15" s="1"/>
  <c r="BI15" i="15"/>
  <c r="BI16" i="15" s="1"/>
  <c r="BI17" i="15" s="1"/>
  <c r="BJ15" i="15"/>
  <c r="BJ16" i="15" s="1"/>
  <c r="BJ17" i="15" s="1"/>
  <c r="BK15" i="15"/>
  <c r="BK16" i="15" s="1"/>
  <c r="BK17" i="15" s="1"/>
  <c r="BL15" i="15"/>
  <c r="BL16" i="15" s="1"/>
  <c r="BL17" i="15" s="1"/>
  <c r="BM15" i="15"/>
  <c r="BM16" i="15" s="1"/>
  <c r="BM17" i="15" s="1"/>
  <c r="BN15" i="15"/>
  <c r="BN16" i="15" s="1"/>
  <c r="BN17" i="15" s="1"/>
  <c r="BO15" i="15"/>
  <c r="BO16" i="15" s="1"/>
  <c r="BO17" i="15" s="1"/>
  <c r="BP15" i="15"/>
  <c r="BP16" i="15" s="1"/>
  <c r="BP17" i="15" s="1"/>
  <c r="BQ15" i="15"/>
  <c r="BQ16" i="15" s="1"/>
  <c r="BQ17" i="15" s="1"/>
  <c r="BR15" i="15"/>
  <c r="BR16" i="15" s="1"/>
  <c r="BR17" i="15" s="1"/>
  <c r="BS15" i="15"/>
  <c r="BS16" i="15" s="1"/>
  <c r="BS17" i="15" s="1"/>
  <c r="BT15" i="15"/>
  <c r="BT16" i="15" s="1"/>
  <c r="BT17" i="15" s="1"/>
  <c r="BU15" i="15"/>
  <c r="BV15" i="15"/>
  <c r="BV16" i="15" s="1"/>
  <c r="BV17" i="15" s="1"/>
  <c r="BW15" i="15"/>
  <c r="BW16" i="15" s="1"/>
  <c r="BW17" i="15" s="1"/>
  <c r="BX15" i="15"/>
  <c r="BX16" i="15" s="1"/>
  <c r="BX17" i="15" s="1"/>
  <c r="BY15" i="15"/>
  <c r="BY16" i="15" s="1"/>
  <c r="BY17" i="15" s="1"/>
  <c r="BZ15" i="15"/>
  <c r="BZ16" i="15" s="1"/>
  <c r="BZ17" i="15" s="1"/>
  <c r="O16" i="15"/>
  <c r="O17" i="15" s="1"/>
  <c r="P16" i="15"/>
  <c r="P17" i="15" s="1"/>
  <c r="Q16" i="15"/>
  <c r="Q17" i="15" s="1"/>
  <c r="AA16" i="15"/>
  <c r="AA17" i="15" s="1"/>
  <c r="AC16" i="15"/>
  <c r="AC17" i="15" s="1"/>
  <c r="AQ16" i="15"/>
  <c r="AQ17" i="15" s="1"/>
  <c r="AS16" i="15"/>
  <c r="AS17" i="15" s="1"/>
  <c r="BU16" i="15"/>
  <c r="BU17" i="15" s="1"/>
  <c r="M16" i="15"/>
  <c r="M17" i="15" s="1"/>
  <c r="N11" i="15"/>
  <c r="O11" i="15"/>
  <c r="O12" i="15" s="1"/>
  <c r="O13" i="15" s="1"/>
  <c r="P11" i="15"/>
  <c r="P12" i="15" s="1"/>
  <c r="P13" i="15" s="1"/>
  <c r="Q11" i="15"/>
  <c r="R11" i="15"/>
  <c r="S11" i="15"/>
  <c r="T11" i="15"/>
  <c r="T12" i="15" s="1"/>
  <c r="T13" i="15" s="1"/>
  <c r="U11" i="15"/>
  <c r="U12" i="15" s="1"/>
  <c r="U13" i="15" s="1"/>
  <c r="V11" i="15"/>
  <c r="V12" i="15" s="1"/>
  <c r="V13" i="15" s="1"/>
  <c r="W11" i="15"/>
  <c r="W12" i="15" s="1"/>
  <c r="W13" i="15" s="1"/>
  <c r="X11" i="15"/>
  <c r="X12" i="15" s="1"/>
  <c r="X13" i="15" s="1"/>
  <c r="Y11" i="15"/>
  <c r="Y12" i="15" s="1"/>
  <c r="Y13" i="15" s="1"/>
  <c r="Z11" i="15"/>
  <c r="AA11" i="15"/>
  <c r="AB11" i="15"/>
  <c r="AB12" i="15" s="1"/>
  <c r="AB13" i="15" s="1"/>
  <c r="AC11" i="15"/>
  <c r="AC12" i="15" s="1"/>
  <c r="AC13" i="15" s="1"/>
  <c r="AD11" i="15"/>
  <c r="AD12" i="15" s="1"/>
  <c r="AD13" i="15" s="1"/>
  <c r="AE11" i="15"/>
  <c r="AE12" i="15" s="1"/>
  <c r="AE13" i="15" s="1"/>
  <c r="AF11" i="15"/>
  <c r="AF12" i="15" s="1"/>
  <c r="AF13" i="15" s="1"/>
  <c r="AG11" i="15"/>
  <c r="AG12" i="15" s="1"/>
  <c r="AG13" i="15" s="1"/>
  <c r="AH11" i="15"/>
  <c r="AH12" i="15" s="1"/>
  <c r="AH13" i="15" s="1"/>
  <c r="AI11" i="15"/>
  <c r="AI12" i="15" s="1"/>
  <c r="AI13" i="15" s="1"/>
  <c r="AJ11" i="15"/>
  <c r="AJ12" i="15" s="1"/>
  <c r="AJ13" i="15" s="1"/>
  <c r="AK11" i="15"/>
  <c r="AK12" i="15" s="1"/>
  <c r="AK13" i="15" s="1"/>
  <c r="AL11" i="15"/>
  <c r="AM11" i="15"/>
  <c r="AN11" i="15"/>
  <c r="AN12" i="15" s="1"/>
  <c r="AN13" i="15" s="1"/>
  <c r="AO11" i="15"/>
  <c r="AO12" i="15" s="1"/>
  <c r="AO13" i="15" s="1"/>
  <c r="AP11" i="15"/>
  <c r="AP12" i="15" s="1"/>
  <c r="AP13" i="15" s="1"/>
  <c r="AQ11" i="15"/>
  <c r="AQ12" i="15" s="1"/>
  <c r="AQ13" i="15" s="1"/>
  <c r="AR11" i="15"/>
  <c r="AR12" i="15" s="1"/>
  <c r="AR13" i="15" s="1"/>
  <c r="AS11" i="15"/>
  <c r="AS12" i="15" s="1"/>
  <c r="AS13" i="15" s="1"/>
  <c r="AT11" i="15"/>
  <c r="AU11" i="15"/>
  <c r="AV11" i="15"/>
  <c r="AV12" i="15" s="1"/>
  <c r="AV13" i="15" s="1"/>
  <c r="AW11" i="15"/>
  <c r="AW12" i="15" s="1"/>
  <c r="AW13" i="15" s="1"/>
  <c r="AX11" i="15"/>
  <c r="AX12" i="15" s="1"/>
  <c r="AX13" i="15" s="1"/>
  <c r="AY11" i="15"/>
  <c r="AY12" i="15" s="1"/>
  <c r="AY13" i="15" s="1"/>
  <c r="AZ11" i="15"/>
  <c r="AZ12" i="15" s="1"/>
  <c r="AZ13" i="15" s="1"/>
  <c r="BA11" i="15"/>
  <c r="BA12" i="15" s="1"/>
  <c r="BA13" i="15" s="1"/>
  <c r="BB11" i="15"/>
  <c r="BB12" i="15" s="1"/>
  <c r="BB13" i="15" s="1"/>
  <c r="BC11" i="15"/>
  <c r="BC12" i="15" s="1"/>
  <c r="BC13" i="15" s="1"/>
  <c r="BD11" i="15"/>
  <c r="BD12" i="15" s="1"/>
  <c r="BD13" i="15" s="1"/>
  <c r="BE11" i="15"/>
  <c r="BE12" i="15" s="1"/>
  <c r="BE13" i="15" s="1"/>
  <c r="BF11" i="15"/>
  <c r="BG11" i="15"/>
  <c r="BG12" i="15" s="1"/>
  <c r="BG13" i="15" s="1"/>
  <c r="BH11" i="15"/>
  <c r="BH12" i="15" s="1"/>
  <c r="BH13" i="15" s="1"/>
  <c r="BI11" i="15"/>
  <c r="BI12" i="15" s="1"/>
  <c r="BI13" i="15" s="1"/>
  <c r="BJ11" i="15"/>
  <c r="BK11" i="15"/>
  <c r="BK12" i="15" s="1"/>
  <c r="BK13" i="15" s="1"/>
  <c r="BL11" i="15"/>
  <c r="BL12" i="15" s="1"/>
  <c r="BL13" i="15" s="1"/>
  <c r="BM11" i="15"/>
  <c r="BM12" i="15" s="1"/>
  <c r="BM13" i="15" s="1"/>
  <c r="BN11" i="15"/>
  <c r="BO11" i="15"/>
  <c r="BO12" i="15" s="1"/>
  <c r="BO13" i="15" s="1"/>
  <c r="BP11" i="15"/>
  <c r="BP12" i="15" s="1"/>
  <c r="BP13" i="15" s="1"/>
  <c r="BQ11" i="15"/>
  <c r="BQ12" i="15" s="1"/>
  <c r="BQ13" i="15" s="1"/>
  <c r="BR11" i="15"/>
  <c r="BS11" i="15"/>
  <c r="BS12" i="15" s="1"/>
  <c r="BS13" i="15" s="1"/>
  <c r="BT11" i="15"/>
  <c r="BT12" i="15" s="1"/>
  <c r="BT13" i="15" s="1"/>
  <c r="BU11" i="15"/>
  <c r="BU12" i="15" s="1"/>
  <c r="BU13" i="15" s="1"/>
  <c r="BV11" i="15"/>
  <c r="BW11" i="15"/>
  <c r="BW12" i="15" s="1"/>
  <c r="BW13" i="15" s="1"/>
  <c r="BX11" i="15"/>
  <c r="BX12" i="15" s="1"/>
  <c r="BX13" i="15" s="1"/>
  <c r="BY11" i="15"/>
  <c r="BY12" i="15" s="1"/>
  <c r="BY13" i="15" s="1"/>
  <c r="BZ11" i="15"/>
  <c r="N12" i="15"/>
  <c r="N13" i="15" s="1"/>
  <c r="Q12" i="15"/>
  <c r="R12" i="15"/>
  <c r="S12" i="15"/>
  <c r="S13" i="15" s="1"/>
  <c r="Z12" i="15"/>
  <c r="Z13" i="15" s="1"/>
  <c r="AA12" i="15"/>
  <c r="AA13" i="15" s="1"/>
  <c r="AL12" i="15"/>
  <c r="AL13" i="15" s="1"/>
  <c r="AM12" i="15"/>
  <c r="AM13" i="15" s="1"/>
  <c r="AT12" i="15"/>
  <c r="AT13" i="15" s="1"/>
  <c r="AU12" i="15"/>
  <c r="AU13" i="15" s="1"/>
  <c r="BF12" i="15"/>
  <c r="BF13" i="15" s="1"/>
  <c r="BJ12" i="15"/>
  <c r="BJ13" i="15" s="1"/>
  <c r="BN12" i="15"/>
  <c r="BN13" i="15" s="1"/>
  <c r="BR12" i="15"/>
  <c r="BR13" i="15" s="1"/>
  <c r="BV12" i="15"/>
  <c r="BV13" i="15" s="1"/>
  <c r="BZ12" i="15"/>
  <c r="BZ13" i="15" s="1"/>
  <c r="Q13" i="15"/>
  <c r="R13" i="15"/>
  <c r="M12" i="15"/>
  <c r="M13" i="15" s="1"/>
  <c r="O7" i="15"/>
  <c r="N7" i="15"/>
  <c r="P7" i="15"/>
  <c r="Q7" i="15"/>
  <c r="Q8" i="15" s="1"/>
  <c r="Q9" i="15" s="1"/>
  <c r="R7" i="15"/>
  <c r="S7" i="15"/>
  <c r="T7" i="15"/>
  <c r="U7" i="15"/>
  <c r="U8" i="15" s="1"/>
  <c r="U9" i="15" s="1"/>
  <c r="V7" i="15"/>
  <c r="W7" i="15"/>
  <c r="W8" i="15" s="1"/>
  <c r="W9" i="15" s="1"/>
  <c r="X7" i="15"/>
  <c r="X8" i="15" s="1"/>
  <c r="X9" i="15" s="1"/>
  <c r="Y7" i="15"/>
  <c r="Y8" i="15" s="1"/>
  <c r="Y9" i="15" s="1"/>
  <c r="Z7" i="15"/>
  <c r="AA7" i="15"/>
  <c r="AB7" i="15"/>
  <c r="AB8" i="15" s="1"/>
  <c r="AB9" i="15" s="1"/>
  <c r="AC7" i="15"/>
  <c r="AC8" i="15" s="1"/>
  <c r="AC9" i="15" s="1"/>
  <c r="AD7" i="15"/>
  <c r="AD8" i="15" s="1"/>
  <c r="AD9" i="15" s="1"/>
  <c r="AE7" i="15"/>
  <c r="AF7" i="15"/>
  <c r="AF8" i="15" s="1"/>
  <c r="AF9" i="15" s="1"/>
  <c r="AG7" i="15"/>
  <c r="AG8" i="15" s="1"/>
  <c r="AG9" i="15" s="1"/>
  <c r="AH7" i="15"/>
  <c r="AI7" i="15"/>
  <c r="AI8" i="15" s="1"/>
  <c r="AI9" i="15" s="1"/>
  <c r="AJ7" i="15"/>
  <c r="AJ8" i="15" s="1"/>
  <c r="AJ9" i="15" s="1"/>
  <c r="AK7" i="15"/>
  <c r="AK8" i="15" s="1"/>
  <c r="AK9" i="15" s="1"/>
  <c r="AL7" i="15"/>
  <c r="AM7" i="15"/>
  <c r="AN7" i="15"/>
  <c r="AN8" i="15" s="1"/>
  <c r="AN9" i="15" s="1"/>
  <c r="AO7" i="15"/>
  <c r="AO8" i="15" s="1"/>
  <c r="AO9" i="15" s="1"/>
  <c r="AP7" i="15"/>
  <c r="AQ7" i="15"/>
  <c r="AQ8" i="15" s="1"/>
  <c r="AQ9" i="15" s="1"/>
  <c r="AR7" i="15"/>
  <c r="AR8" i="15" s="1"/>
  <c r="AR9" i="15" s="1"/>
  <c r="AS7" i="15"/>
  <c r="AS8" i="15" s="1"/>
  <c r="AS9" i="15" s="1"/>
  <c r="AT7" i="15"/>
  <c r="AU7" i="15"/>
  <c r="AV7" i="15"/>
  <c r="AV8" i="15" s="1"/>
  <c r="AV9" i="15" s="1"/>
  <c r="AW7" i="15"/>
  <c r="AW8" i="15" s="1"/>
  <c r="AW9" i="15" s="1"/>
  <c r="AX7" i="15"/>
  <c r="AY7" i="15"/>
  <c r="AY8" i="15" s="1"/>
  <c r="AY9" i="15" s="1"/>
  <c r="AZ7" i="15"/>
  <c r="BA7" i="15"/>
  <c r="BA8" i="15" s="1"/>
  <c r="BA9" i="15" s="1"/>
  <c r="BB7" i="15"/>
  <c r="BC7" i="15"/>
  <c r="BD7" i="15"/>
  <c r="BD8" i="15" s="1"/>
  <c r="BD9" i="15" s="1"/>
  <c r="BE7" i="15"/>
  <c r="BE8" i="15" s="1"/>
  <c r="BE9" i="15" s="1"/>
  <c r="BF7" i="15"/>
  <c r="BG7" i="15"/>
  <c r="BH7" i="15"/>
  <c r="BH8" i="15" s="1"/>
  <c r="BH9" i="15" s="1"/>
  <c r="BI7" i="15"/>
  <c r="BI8" i="15" s="1"/>
  <c r="BI9" i="15" s="1"/>
  <c r="BJ7" i="15"/>
  <c r="BK7" i="15"/>
  <c r="BL7" i="15"/>
  <c r="BL8" i="15" s="1"/>
  <c r="BL9" i="15" s="1"/>
  <c r="BM7" i="15"/>
  <c r="BM8" i="15" s="1"/>
  <c r="BM9" i="15" s="1"/>
  <c r="BN7" i="15"/>
  <c r="BN8" i="15" s="1"/>
  <c r="BN9" i="15" s="1"/>
  <c r="BO7" i="15"/>
  <c r="BO8" i="15" s="1"/>
  <c r="BO9" i="15" s="1"/>
  <c r="BP7" i="15"/>
  <c r="BP8" i="15" s="1"/>
  <c r="BP9" i="15" s="1"/>
  <c r="BQ7" i="15"/>
  <c r="BQ8" i="15" s="1"/>
  <c r="BQ9" i="15" s="1"/>
  <c r="BR7" i="15"/>
  <c r="BR8" i="15" s="1"/>
  <c r="BR9" i="15" s="1"/>
  <c r="BS7" i="15"/>
  <c r="BT7" i="15"/>
  <c r="BT8" i="15" s="1"/>
  <c r="BT9" i="15" s="1"/>
  <c r="BU7" i="15"/>
  <c r="BU8" i="15" s="1"/>
  <c r="BU9" i="15" s="1"/>
  <c r="BV7" i="15"/>
  <c r="BW7" i="15"/>
  <c r="BW8" i="15" s="1"/>
  <c r="BW9" i="15" s="1"/>
  <c r="BX7" i="15"/>
  <c r="BY7" i="15"/>
  <c r="BY8" i="15" s="1"/>
  <c r="BY9" i="15" s="1"/>
  <c r="BZ7" i="15"/>
  <c r="N8" i="15"/>
  <c r="N9" i="15" s="1"/>
  <c r="O8" i="15"/>
  <c r="O9" i="15" s="1"/>
  <c r="P8" i="15"/>
  <c r="P9" i="15" s="1"/>
  <c r="R8" i="15"/>
  <c r="S8" i="15"/>
  <c r="T8" i="15"/>
  <c r="T9" i="15" s="1"/>
  <c r="V8" i="15"/>
  <c r="V9" i="15" s="1"/>
  <c r="Z8" i="15"/>
  <c r="Z9" i="15" s="1"/>
  <c r="AA8" i="15"/>
  <c r="AA9" i="15" s="1"/>
  <c r="AE8" i="15"/>
  <c r="AE9" i="15" s="1"/>
  <c r="AH8" i="15"/>
  <c r="AH9" i="15" s="1"/>
  <c r="AL8" i="15"/>
  <c r="AL9" i="15" s="1"/>
  <c r="AM8" i="15"/>
  <c r="AM9" i="15" s="1"/>
  <c r="AP8" i="15"/>
  <c r="AT8" i="15"/>
  <c r="AU8" i="15"/>
  <c r="AU9" i="15" s="1"/>
  <c r="AX8" i="15"/>
  <c r="AX9" i="15" s="1"/>
  <c r="AZ8" i="15"/>
  <c r="AZ9" i="15" s="1"/>
  <c r="BB8" i="15"/>
  <c r="BB9" i="15" s="1"/>
  <c r="BC8" i="15"/>
  <c r="BC9" i="15" s="1"/>
  <c r="BF8" i="15"/>
  <c r="BF9" i="15" s="1"/>
  <c r="BG8" i="15"/>
  <c r="BG9" i="15" s="1"/>
  <c r="BJ8" i="15"/>
  <c r="BJ9" i="15" s="1"/>
  <c r="BK8" i="15"/>
  <c r="BK9" i="15" s="1"/>
  <c r="BS8" i="15"/>
  <c r="BV8" i="15"/>
  <c r="BV9" i="15" s="1"/>
  <c r="BX8" i="15"/>
  <c r="BX9" i="15" s="1"/>
  <c r="BZ8" i="15"/>
  <c r="BZ9" i="15" s="1"/>
  <c r="R9" i="15"/>
  <c r="S9" i="15"/>
  <c r="AP9" i="15"/>
  <c r="AT9" i="15"/>
  <c r="BS9" i="15"/>
  <c r="M8" i="15"/>
  <c r="M9" i="15" s="1"/>
  <c r="W20" i="15" l="1"/>
  <c r="W21" i="15" s="1"/>
  <c r="AE20" i="15"/>
  <c r="AE21" i="15" s="1"/>
  <c r="N46" i="15"/>
  <c r="O46" i="15" s="1"/>
  <c r="P46" i="15" s="1"/>
  <c r="BR20" i="15"/>
  <c r="BR21" i="15" s="1"/>
  <c r="BJ20" i="15"/>
  <c r="BJ21" i="15" s="1"/>
  <c r="V20" i="15"/>
  <c r="V21" i="15" s="1"/>
  <c r="AX20" i="15"/>
  <c r="AX21" i="15" s="1"/>
  <c r="AP20" i="15"/>
  <c r="AP21" i="15" s="1"/>
  <c r="AH20" i="15"/>
  <c r="AH21" i="15" s="1"/>
  <c r="BF20" i="15"/>
  <c r="BF21" i="15" s="1"/>
  <c r="N20" i="15"/>
  <c r="N21" i="15" s="1"/>
  <c r="BZ20" i="15"/>
  <c r="BZ21" i="15" s="1"/>
  <c r="BP20" i="15"/>
  <c r="BP21" i="15" s="1"/>
  <c r="BT20" i="15"/>
  <c r="BT21" i="15" s="1"/>
  <c r="BH20" i="15"/>
  <c r="BH21" i="15" s="1"/>
  <c r="BD20" i="15"/>
  <c r="BD21" i="15" s="1"/>
  <c r="BC20" i="15"/>
  <c r="BC21" i="15" s="1"/>
  <c r="AI16" i="15"/>
  <c r="AI17" i="15" s="1"/>
  <c r="AM16" i="15"/>
  <c r="AM17" i="15" s="1"/>
  <c r="AN20" i="15"/>
  <c r="AN21" i="15" s="1"/>
  <c r="AV20" i="15"/>
  <c r="AV21" i="15" s="1"/>
  <c r="AC20" i="15"/>
  <c r="AC21" i="15" s="1"/>
  <c r="E31" i="15"/>
  <c r="E11" i="15"/>
  <c r="E15" i="15"/>
  <c r="E19" i="15"/>
  <c r="E23" i="15"/>
  <c r="E27" i="15"/>
  <c r="E7" i="15"/>
  <c r="O47" i="15" l="1"/>
  <c r="P47" i="15" s="1"/>
  <c r="Q47" i="15" s="1"/>
  <c r="R47" i="15" s="1"/>
  <c r="S47" i="15" s="1"/>
  <c r="T47" i="15" s="1"/>
  <c r="U47" i="15" s="1"/>
  <c r="V47" i="15" s="1"/>
  <c r="W47" i="15" s="1"/>
  <c r="X47" i="15" s="1"/>
  <c r="Y47" i="15" s="1"/>
  <c r="Z47" i="15" s="1"/>
  <c r="AA47" i="15" s="1"/>
  <c r="AB47" i="15" s="1"/>
  <c r="AC47" i="15" s="1"/>
  <c r="AD47" i="15" s="1"/>
  <c r="AE47" i="15" s="1"/>
  <c r="AF47" i="15" s="1"/>
  <c r="AG47" i="15" s="1"/>
  <c r="AH47" i="15" s="1"/>
  <c r="AI47" i="15" s="1"/>
  <c r="AJ47" i="15" s="1"/>
  <c r="AK47" i="15" s="1"/>
  <c r="AL47" i="15" s="1"/>
  <c r="AM47" i="15" s="1"/>
  <c r="AN47" i="15" s="1"/>
  <c r="AO47" i="15" s="1"/>
  <c r="AP47" i="15" s="1"/>
  <c r="AQ47" i="15" s="1"/>
  <c r="AR47" i="15" s="1"/>
  <c r="AS47" i="15" s="1"/>
  <c r="AT47" i="15" s="1"/>
  <c r="AU47" i="15" s="1"/>
  <c r="AV47" i="15" s="1"/>
  <c r="AW47" i="15" s="1"/>
  <c r="AX47" i="15" s="1"/>
  <c r="AY47" i="15" s="1"/>
  <c r="AZ47" i="15" s="1"/>
  <c r="BA47" i="15" s="1"/>
  <c r="BB47" i="15" s="1"/>
  <c r="BC47" i="15" s="1"/>
  <c r="BD47" i="15" s="1"/>
  <c r="BE47" i="15" s="1"/>
  <c r="BF47" i="15" s="1"/>
  <c r="BG47" i="15" s="1"/>
  <c r="BH47" i="15" s="1"/>
  <c r="BI47" i="15" s="1"/>
  <c r="BJ47" i="15" s="1"/>
  <c r="BK47" i="15" s="1"/>
  <c r="BL47" i="15" s="1"/>
  <c r="BM47" i="15" s="1"/>
  <c r="BN47" i="15" s="1"/>
  <c r="BO47" i="15" s="1"/>
  <c r="BP47" i="15" s="1"/>
  <c r="BQ47" i="15" s="1"/>
  <c r="BR47" i="15" s="1"/>
  <c r="BS47" i="15" s="1"/>
  <c r="BT47" i="15" s="1"/>
  <c r="BU47" i="15" s="1"/>
  <c r="BV47" i="15" s="1"/>
  <c r="BW47" i="15" s="1"/>
  <c r="BX47" i="15" s="1"/>
  <c r="BY47" i="15" s="1"/>
  <c r="BZ47" i="15" s="1"/>
  <c r="Q46" i="15"/>
  <c r="R46" i="15" s="1"/>
  <c r="S46" i="15" s="1"/>
  <c r="T46" i="15" s="1"/>
  <c r="U46" i="15" s="1"/>
  <c r="V46" i="15" s="1"/>
  <c r="W46" i="15" s="1"/>
  <c r="X46" i="15" s="1"/>
  <c r="Y46" i="15" s="1"/>
  <c r="Z46" i="15" s="1"/>
  <c r="AA46" i="15" s="1"/>
  <c r="AB46" i="15" s="1"/>
  <c r="AC46" i="15" s="1"/>
  <c r="AD46" i="15" s="1"/>
  <c r="AE46" i="15" s="1"/>
  <c r="AF46" i="15" s="1"/>
  <c r="AG46" i="15" s="1"/>
  <c r="AH46" i="15" s="1"/>
  <c r="AI46" i="15" s="1"/>
  <c r="AJ46" i="15" s="1"/>
  <c r="AK46" i="15" s="1"/>
  <c r="AL46" i="15" s="1"/>
  <c r="AM46" i="15" s="1"/>
  <c r="AN46" i="15" s="1"/>
  <c r="AO46" i="15" s="1"/>
  <c r="AP46" i="15" s="1"/>
  <c r="AQ46" i="15" s="1"/>
  <c r="AR46" i="15" s="1"/>
  <c r="AS46" i="15" s="1"/>
  <c r="AT46" i="15" s="1"/>
  <c r="AU46" i="15" s="1"/>
  <c r="AV46" i="15" s="1"/>
  <c r="AW46" i="15" s="1"/>
  <c r="AX46" i="15" s="1"/>
  <c r="AY46" i="15" s="1"/>
  <c r="AZ46" i="15" s="1"/>
  <c r="BA46" i="15" s="1"/>
  <c r="BB46" i="15" s="1"/>
  <c r="BC46" i="15" s="1"/>
  <c r="BD46" i="15" s="1"/>
  <c r="BE46" i="15" s="1"/>
  <c r="BF46" i="15" s="1"/>
  <c r="BG46" i="15" s="1"/>
  <c r="BH46" i="15" s="1"/>
  <c r="BI46" i="15" s="1"/>
  <c r="BJ46" i="15" s="1"/>
  <c r="BK46" i="15" s="1"/>
  <c r="BL46" i="15" s="1"/>
  <c r="BM46" i="15" s="1"/>
  <c r="BN46" i="15" s="1"/>
  <c r="BO46" i="15" s="1"/>
  <c r="BP46" i="15" s="1"/>
  <c r="BQ46" i="15" s="1"/>
  <c r="BR46" i="15" s="1"/>
  <c r="BS46" i="15" s="1"/>
  <c r="BT46" i="15" s="1"/>
  <c r="BU46" i="15" s="1"/>
  <c r="BV46" i="15" s="1"/>
  <c r="BW46" i="15" s="1"/>
  <c r="BX46" i="15" s="1"/>
  <c r="BY46" i="15" s="1"/>
  <c r="BZ46" i="15" s="1"/>
</calcChain>
</file>

<file path=xl/comments1.xml><?xml version="1.0" encoding="utf-8"?>
<comments xmlns="http://schemas.openxmlformats.org/spreadsheetml/2006/main">
  <authors>
    <author>Daniel Lindberg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 xml:space="preserve">Total number of units used
</t>
        </r>
      </text>
    </comment>
  </commentList>
</comments>
</file>

<file path=xl/sharedStrings.xml><?xml version="1.0" encoding="utf-8"?>
<sst xmlns="http://schemas.openxmlformats.org/spreadsheetml/2006/main" count="3286" uniqueCount="1229">
  <si>
    <t>D</t>
  </si>
  <si>
    <t>Ration Cycle</t>
  </si>
  <si>
    <t>Targetry</t>
  </si>
  <si>
    <t>TSC EQUIPMENT</t>
  </si>
  <si>
    <t>MILES/DISE</t>
  </si>
  <si>
    <t>CL III (B)</t>
  </si>
  <si>
    <t>CL IV</t>
  </si>
  <si>
    <t>CL V</t>
  </si>
  <si>
    <t>CL VI</t>
  </si>
  <si>
    <t>CL VII</t>
  </si>
  <si>
    <t>CL VIII</t>
  </si>
  <si>
    <t>CL IX</t>
  </si>
  <si>
    <t>CL X</t>
  </si>
  <si>
    <t>Maintenance</t>
  </si>
  <si>
    <t>Field Services</t>
  </si>
  <si>
    <t>Contracting</t>
  </si>
  <si>
    <t>Mortuary Affairs</t>
  </si>
  <si>
    <t>Material Handling Equipment (MHE)</t>
  </si>
  <si>
    <t>D+1</t>
  </si>
  <si>
    <t>D+2</t>
  </si>
  <si>
    <t>D+3</t>
  </si>
  <si>
    <t>D+4</t>
  </si>
  <si>
    <t>D+5</t>
  </si>
  <si>
    <t>D+6</t>
  </si>
  <si>
    <t>D DAY</t>
  </si>
  <si>
    <t>SLCR</t>
  </si>
  <si>
    <t>AVGAS</t>
  </si>
  <si>
    <t>Public Affairs</t>
  </si>
  <si>
    <t>Trans</t>
  </si>
  <si>
    <t>CL I (Rations)</t>
  </si>
  <si>
    <t>CL I (Water in gallons)</t>
  </si>
  <si>
    <t>CL I (Ice in pounds)</t>
  </si>
  <si>
    <t>CL II in pounds</t>
  </si>
  <si>
    <t>CL III (P in pounds)</t>
  </si>
  <si>
    <t>HN SPT</t>
  </si>
  <si>
    <t>DATE</t>
  </si>
  <si>
    <t>Legend</t>
  </si>
  <si>
    <t>Major Event/DP</t>
  </si>
  <si>
    <t>DAY</t>
  </si>
  <si>
    <t>CL I</t>
  </si>
  <si>
    <t>CL III</t>
  </si>
  <si>
    <t>Equipment</t>
  </si>
  <si>
    <t>Rigger Equip.</t>
  </si>
  <si>
    <t>Ground</t>
  </si>
  <si>
    <t>Air</t>
  </si>
  <si>
    <t>DF1</t>
  </si>
  <si>
    <t>Thursday</t>
  </si>
  <si>
    <t>Friday</t>
  </si>
  <si>
    <t>Saturday</t>
  </si>
  <si>
    <t>Sunday</t>
  </si>
  <si>
    <t>Monday</t>
  </si>
  <si>
    <t>Tuesday</t>
  </si>
  <si>
    <t>Wednesday</t>
  </si>
  <si>
    <t>A-M-A</t>
  </si>
  <si>
    <t>M-M-A</t>
  </si>
  <si>
    <t>2x55gal.</t>
  </si>
  <si>
    <t>110GAL</t>
  </si>
  <si>
    <t>BARBED + C-Wire + L./S. stakes 50m</t>
  </si>
  <si>
    <t>1 10k Atl II</t>
  </si>
  <si>
    <t>65 UBLs</t>
  </si>
  <si>
    <t>HTA SSA</t>
  </si>
  <si>
    <t>UMCP</t>
  </si>
  <si>
    <t>2 CRT</t>
  </si>
  <si>
    <t>no JSLIST</t>
  </si>
  <si>
    <t xml:space="preserve">DFAC </t>
  </si>
  <si>
    <t>Rail Load</t>
  </si>
  <si>
    <t>JP8</t>
  </si>
  <si>
    <t>Gray Water</t>
  </si>
  <si>
    <t xml:space="preserve">Refuse </t>
  </si>
  <si>
    <t>RSOI Iasi</t>
  </si>
  <si>
    <t>Easter Break</t>
  </si>
  <si>
    <t>Muster</t>
  </si>
  <si>
    <t>Super Cargo Deploys</t>
  </si>
  <si>
    <t>Super Cargo to Iasi</t>
  </si>
  <si>
    <t>Convoy Iasi - Codru</t>
  </si>
  <si>
    <t>RSOI Codru</t>
  </si>
  <si>
    <t>MB flies to Iasi</t>
  </si>
  <si>
    <t>18th CSSB TRM to Iasi</t>
  </si>
  <si>
    <t>Split A-LOC to Iasi &amp; Codru</t>
  </si>
  <si>
    <t>A-LOC verifies RSOI</t>
  </si>
  <si>
    <t>Activities in Detail</t>
  </si>
  <si>
    <t>Activities in Outline</t>
  </si>
  <si>
    <t xml:space="preserve">A-LOC verified Field Services </t>
  </si>
  <si>
    <t>Individual Training Codru</t>
  </si>
  <si>
    <t>Team Training Codru</t>
  </si>
  <si>
    <t>Squad STX Balti</t>
  </si>
  <si>
    <t>PLT STX Codru</t>
  </si>
  <si>
    <t>Recovery &amp; Departure</t>
  </si>
  <si>
    <t>TRM Codru - Cincu</t>
  </si>
  <si>
    <t>Moldovan 3 Day Weekend</t>
  </si>
  <si>
    <t>VICTORY DAY and my BDAY</t>
  </si>
  <si>
    <t>Friday?</t>
  </si>
  <si>
    <t>Train to Iasi; verfiy LAD with DB</t>
  </si>
  <si>
    <t>Torch deployment window to Codru</t>
  </si>
  <si>
    <t>TRM to Balti and return; or sleep in trucks or on cots</t>
  </si>
  <si>
    <t>Alibi Training Days if shift to right happens</t>
  </si>
  <si>
    <t>Pack-Out</t>
  </si>
  <si>
    <t>RON Focsani; Staff Ride Marasesti</t>
  </si>
  <si>
    <t>Static Display RON Iasi</t>
  </si>
  <si>
    <t>RON Bacau or Roman</t>
  </si>
  <si>
    <t>Static Display Focsani</t>
  </si>
  <si>
    <t>TRM Focsani to Bucharest</t>
  </si>
  <si>
    <t>Static Display in Bucharest</t>
  </si>
  <si>
    <t>Arrive/Set-up in Bucharest</t>
  </si>
  <si>
    <t>Public Engagements Bucharest</t>
  </si>
  <si>
    <t>Depart Buch. Static Display Sinaia</t>
  </si>
  <si>
    <t>Static Display Predeal or Brasov</t>
  </si>
  <si>
    <t>Visit Castles Bran or Peles</t>
  </si>
  <si>
    <t>Window to conduct possible engagements in Sibiu, Sighisoara, visit Huniadi Castle, Staff-Ride Posada</t>
  </si>
  <si>
    <t>Arrive at Cincu</t>
  </si>
  <si>
    <t>RSOI Cincu</t>
  </si>
  <si>
    <t>OP Sarmis</t>
  </si>
  <si>
    <t>Pack Out</t>
  </si>
  <si>
    <t>Re-Deploy</t>
  </si>
  <si>
    <t>RTB</t>
  </si>
  <si>
    <t>Recover</t>
  </si>
  <si>
    <t>Bus to Sibiu Airport</t>
  </si>
  <si>
    <t>Home for 4th!</t>
  </si>
  <si>
    <t>Sep Rats / Meal card</t>
  </si>
  <si>
    <t>M-M-M</t>
  </si>
  <si>
    <t>DLA arrives</t>
  </si>
  <si>
    <t>A-M-M</t>
  </si>
  <si>
    <t>BBQ!</t>
  </si>
  <si>
    <t>Stryker</t>
  </si>
  <si>
    <t>HMMWV</t>
  </si>
  <si>
    <t xml:space="preserve">5-ton </t>
  </si>
  <si>
    <t>HEMTT</t>
  </si>
  <si>
    <t>10K MHE</t>
  </si>
  <si>
    <t>5K MHE</t>
  </si>
  <si>
    <t>Type</t>
  </si>
  <si>
    <t>IDLE</t>
  </si>
  <si>
    <t>ROAD</t>
  </si>
  <si>
    <t>Offroad</t>
  </si>
  <si>
    <t>QTY</t>
  </si>
  <si>
    <t>Tank</t>
  </si>
  <si>
    <t>Range</t>
  </si>
  <si>
    <t>Total</t>
  </si>
  <si>
    <t xml:space="preserve">possibly move ind tng left </t>
  </si>
  <si>
    <t>May shift to right 1-2 days</t>
  </si>
  <si>
    <t xml:space="preserve"> May Day</t>
  </si>
  <si>
    <t>Fri</t>
  </si>
  <si>
    <t>Sat</t>
  </si>
  <si>
    <t>Sun</t>
  </si>
  <si>
    <t>Mon</t>
  </si>
  <si>
    <t>Tue</t>
  </si>
  <si>
    <t>Wed</t>
  </si>
  <si>
    <t>Thu</t>
  </si>
  <si>
    <t>Generators: 24/7</t>
  </si>
  <si>
    <t>RSOI</t>
  </si>
  <si>
    <t>TRM</t>
  </si>
  <si>
    <t>Train</t>
  </si>
  <si>
    <t>TRM/TNG</t>
  </si>
  <si>
    <t>Fuel Left (Organic)</t>
  </si>
  <si>
    <t>Fuel Left Internal Assets</t>
  </si>
  <si>
    <t>Adjusted Hours</t>
  </si>
  <si>
    <t>Total Daily Consumption</t>
  </si>
  <si>
    <t>Totals</t>
  </si>
  <si>
    <t>Assumption: LAD is 29 April</t>
  </si>
  <si>
    <t>COMBINED BURN RATE</t>
  </si>
  <si>
    <t>IND. BURN RATE</t>
  </si>
  <si>
    <t xml:space="preserve">FUEL REMAINING   </t>
  </si>
  <si>
    <t>FST Refuel</t>
  </si>
  <si>
    <t>FST Refuels</t>
  </si>
  <si>
    <t>This estimate does not account for Moldovan fuel usage</t>
  </si>
  <si>
    <t>Fuel Left if M969 attached</t>
  </si>
  <si>
    <t>Initial Planning Factors:</t>
  </si>
  <si>
    <r>
      <rPr>
        <b/>
        <sz val="14"/>
        <rFont val="Times New Roman"/>
        <family val="1"/>
      </rPr>
      <t>Historical Fuel Usage</t>
    </r>
    <r>
      <rPr>
        <sz val="14"/>
        <rFont val="Times New Roman"/>
        <family val="1"/>
      </rPr>
      <t>: OP Saber Junction 15-003: 26,500 gallons</t>
    </r>
  </si>
  <si>
    <t>Not all vehicles will run during RSOI; factor in pilferage based on historical 2 CR data</t>
  </si>
  <si>
    <t>max</t>
  </si>
  <si>
    <t>RSOI: Idle (unless otherwise specified)</t>
  </si>
  <si>
    <t>TRM: Road (unless otherwise specified)</t>
  </si>
  <si>
    <t>Training: Secondary Roads+Offroad Strykers/HMMWV</t>
  </si>
  <si>
    <t>stored</t>
  </si>
  <si>
    <t>DLA</t>
  </si>
  <si>
    <t>DLA Refuel</t>
  </si>
  <si>
    <t>D6</t>
  </si>
  <si>
    <t>IDLE Time</t>
  </si>
  <si>
    <t>Gen 10k</t>
  </si>
  <si>
    <t>Gen 20k</t>
  </si>
  <si>
    <t>Driving</t>
  </si>
  <si>
    <t>Unimproved</t>
  </si>
  <si>
    <t>Generators</t>
  </si>
  <si>
    <t>PU-821/T (DRASH-M)</t>
  </si>
  <si>
    <t>PU-824B/T (DRASH-L)</t>
  </si>
  <si>
    <t>350K BTU Heater LCFH</t>
  </si>
  <si>
    <t>120K BTU Heater H120</t>
  </si>
  <si>
    <t>Gen 60kW - AN/MJQ-41</t>
  </si>
  <si>
    <t>Gen 60kW - MEP806A</t>
  </si>
  <si>
    <t>Gen 30kW - AN/MJQ-40</t>
  </si>
  <si>
    <t>Gen 30kW - MEP805A</t>
  </si>
  <si>
    <t>Gen 15kW - PU802</t>
  </si>
  <si>
    <t>Gen 15kW - MEP804A</t>
  </si>
  <si>
    <t>Gen 15kW - AN/MJQ-48</t>
  </si>
  <si>
    <t>Gen 10kW - PU798A</t>
  </si>
  <si>
    <t>Gen 10kW - MEP803A</t>
  </si>
  <si>
    <t>Gen 5kW - MEP802A</t>
  </si>
  <si>
    <t>Gen 3kW - MEP831</t>
  </si>
  <si>
    <t>Gen 2kW - MEP531A</t>
  </si>
  <si>
    <t>Stryker Series (M11xx)</t>
  </si>
  <si>
    <t>M1977 Bridge Loader</t>
  </si>
  <si>
    <t>M1120A4 HEMTT LHS</t>
  </si>
  <si>
    <t>M984 HEMTT Wrecker</t>
  </si>
  <si>
    <t>M978 HEMTT Fueler</t>
  </si>
  <si>
    <t>M977 HEMTT Cargo Trk</t>
  </si>
  <si>
    <t>M1157 Trk Dump 10K</t>
  </si>
  <si>
    <t>M1165 HMMWV CMD</t>
  </si>
  <si>
    <t>M1152 HMMWV Shelter</t>
  </si>
  <si>
    <t>M1151 UA HMMWV</t>
  </si>
  <si>
    <t>M1113 HMMWV</t>
  </si>
  <si>
    <t>M1097 HMMWV</t>
  </si>
  <si>
    <t>M1025 HMMWV ARMT</t>
  </si>
  <si>
    <t>M997 FLA</t>
  </si>
  <si>
    <t>M1088 Tractor</t>
  </si>
  <si>
    <t>M1087 5T Exp Van</t>
  </si>
  <si>
    <t>M1085 Cargo Truck</t>
  </si>
  <si>
    <t>M1084 FMTV</t>
  </si>
  <si>
    <t>M1083 FMTV</t>
  </si>
  <si>
    <t>M1078 LMTV</t>
  </si>
  <si>
    <t>DV100 Dozer</t>
  </si>
  <si>
    <t>HMEE-I Tractor</t>
  </si>
  <si>
    <t>10K ATLAS Forklift</t>
  </si>
  <si>
    <t>6K ATLAS Forklift</t>
  </si>
  <si>
    <t>4K Forklift - CBD4000</t>
  </si>
  <si>
    <t>$ per L JP8</t>
  </si>
  <si>
    <t>Off-Road [LOW]</t>
  </si>
  <si>
    <t>Off-Road [HIGH]</t>
  </si>
  <si>
    <t>Roads</t>
  </si>
  <si>
    <t>LPH</t>
  </si>
  <si>
    <t>GPH</t>
  </si>
  <si>
    <t>L</t>
  </si>
  <si>
    <t>GAL</t>
  </si>
  <si>
    <t>$ per GAL JP8</t>
  </si>
  <si>
    <t>60 Day Volume [GAL]</t>
  </si>
  <si>
    <t>60 Day Cost</t>
  </si>
  <si>
    <t>24 hr Cost</t>
  </si>
  <si>
    <t>Fill-Ups per 24 hr</t>
  </si>
  <si>
    <t>Runtime</t>
  </si>
  <si>
    <t>Range [miles]</t>
  </si>
  <si>
    <t>Fuel Use</t>
  </si>
  <si>
    <t>Fuel Efficiency [km/L]</t>
  </si>
  <si>
    <t>Fuel Efficiency [mpg]</t>
  </si>
  <si>
    <t>Fill-Up Price</t>
  </si>
  <si>
    <t>Tanker Cap</t>
  </si>
  <si>
    <t>Fuel Cap.</t>
  </si>
  <si>
    <t>Vehicle</t>
  </si>
  <si>
    <t>*** INPUT INFORMATION IN THE HIGHLIGHTED CELLS ONLY ***</t>
  </si>
  <si>
    <t>U</t>
  </si>
  <si>
    <t>3A</t>
  </si>
  <si>
    <t>AIRPLANE CARGO UTILITY: UC-35A</t>
  </si>
  <si>
    <t>Z95382</t>
  </si>
  <si>
    <t>3W</t>
  </si>
  <si>
    <t>TYPE II LOADER HVY SCOOP: DED 4X4 W/5 CY</t>
  </si>
  <si>
    <t>Z94766</t>
  </si>
  <si>
    <t>TRUCK AIR VEHICLE TRANSPORTER: JTUAV</t>
  </si>
  <si>
    <t>Z93602</t>
  </si>
  <si>
    <t>TRUCK AIR VEHICLE TRANSPORTER HANDLER: (TAVTH) JTUAV</t>
  </si>
  <si>
    <t>Z93352</t>
  </si>
  <si>
    <t>THAAD LAUNCHER: (THAAD)</t>
  </si>
  <si>
    <t>Z82646</t>
  </si>
  <si>
    <t>PRIME POWER UNIT: (PPU) THAAD-RADAR</t>
  </si>
  <si>
    <t>Z75894</t>
  </si>
  <si>
    <t>HVY LOADERS SCOOP TYPE 1: DED 4X4 4-1/2 CY</t>
  </si>
  <si>
    <t>Z51184</t>
  </si>
  <si>
    <t>POWER SUPPLY: PP-7462/U</t>
  </si>
  <si>
    <t>Z50227</t>
  </si>
  <si>
    <t>PASSIVE DEFENSE VAN: AN/TSQ-XXX(V)1</t>
  </si>
  <si>
    <t>Z48504</t>
  </si>
  <si>
    <t>MOBILE MAINTENANCE FACILITY (MMF): JTUAV</t>
  </si>
  <si>
    <t>Z43754</t>
  </si>
  <si>
    <t>UNMANNED AERIAL VEHICLE LAUNCHER: (TUAV-SHADOW)</t>
  </si>
  <si>
    <t>Z43692</t>
  </si>
  <si>
    <t>UNMANNED AERIAL VEHICLE (UAV): (TUAV-SHADOW)</t>
  </si>
  <si>
    <t>Z43442</t>
  </si>
  <si>
    <t>MAINTENANCE VAN: AN/TSQ-XXX(V)1</t>
  </si>
  <si>
    <t>Z42051</t>
  </si>
  <si>
    <t>TRUCK AIR VEHICLE TRANSPORTER: (TUAV-SHADOW)</t>
  </si>
  <si>
    <t>Z40403</t>
  </si>
  <si>
    <t>LIGHT TYPE 1 ABN/ASSLT: 1.6 - 2.1 CUBIC YARD MULTIPURPOSE</t>
  </si>
  <si>
    <t>Z38784</t>
  </si>
  <si>
    <t>MG1</t>
  </si>
  <si>
    <t>GP SPREAD SPECTRUM TIME DIVISION MULTI ACCESS: KGV-11/TSEC</t>
  </si>
  <si>
    <t>Z32551</t>
  </si>
  <si>
    <t>CURRENT OPERATIONS VAN: AN/TSQ-186(V)1</t>
  </si>
  <si>
    <t>Z30832</t>
  </si>
  <si>
    <t>FUTURE OPERATIONS VAN: AN/TSQ-XXX(V)1</t>
  </si>
  <si>
    <t>Z29184</t>
  </si>
  <si>
    <t>DFW</t>
  </si>
  <si>
    <t>THEATER SUPPORT VESSEL</t>
  </si>
  <si>
    <t>Z27774</t>
  </si>
  <si>
    <t>COMMUNICATIONS VAN: AN/TSQ-XXX(V)1</t>
  </si>
  <si>
    <t>Z16720</t>
  </si>
  <si>
    <t>BARGE DERRICK 100 TO 250 TON</t>
  </si>
  <si>
    <t>Z13905</t>
  </si>
  <si>
    <t>AIRPLANE RECONNAISSANCE RC-12Q</t>
  </si>
  <si>
    <t>Z07433</t>
  </si>
  <si>
    <t>AIRPLANE RECONNAISSANCE RC-12P</t>
  </si>
  <si>
    <t>Z07365</t>
  </si>
  <si>
    <t>AIRPLANE RECONNAISSANCE CARGO: RC-12K</t>
  </si>
  <si>
    <t>Z06737</t>
  </si>
  <si>
    <t>AIRPLANE RECONNAISSANCE CARGO: RC-12H</t>
  </si>
  <si>
    <t>Z06669</t>
  </si>
  <si>
    <t>AIRPLANE RECONNAISSANCE: RC-12N</t>
  </si>
  <si>
    <t>Z04821</t>
  </si>
  <si>
    <t>ADMINISTRATION LOGISTICS VAN: AN/TSQ-185(V)1</t>
  </si>
  <si>
    <t>Z01362</t>
  </si>
  <si>
    <t>FULL WIDTH MINE PLOW: (ABV)</t>
  </si>
  <si>
    <t>Z01138</t>
  </si>
  <si>
    <t>COMBAT DOZER BLADE: (ABV)</t>
  </si>
  <si>
    <t>Z01137</t>
  </si>
  <si>
    <t>BREACHER COMPLEX OBSTACLE FULL TRACKED: ASSAULT XM1150</t>
  </si>
  <si>
    <t>Z01092</t>
  </si>
  <si>
    <t>HELICOPTER MULTIPURPOSE: MH-60M</t>
  </si>
  <si>
    <t>Z01088</t>
  </si>
  <si>
    <t>HELICOPTER CARGO: TRANSPORT:  MH-47G</t>
  </si>
  <si>
    <t>Z01054</t>
  </si>
  <si>
    <t>TRUCK UTILITY: ECV TOW CARRIER W/IAP M1167A1</t>
  </si>
  <si>
    <t>Z01043</t>
  </si>
  <si>
    <t>ARMORED KNIGHT:</t>
  </si>
  <si>
    <t>Z01033</t>
  </si>
  <si>
    <t>UNMANNED AERIAL VEHICLE: ERMP UAS</t>
  </si>
  <si>
    <t>Z00977</t>
  </si>
  <si>
    <t>JOINT ASSAULT BRIDGE (JAB):</t>
  </si>
  <si>
    <t>Z00963</t>
  </si>
  <si>
    <t>UNMANNED AERIAL VEHICLE (UAV): W/CONTAINER</t>
  </si>
  <si>
    <t>Z00949</t>
  </si>
  <si>
    <t>AIRPLANE CARGO TRANSPORT:</t>
  </si>
  <si>
    <t>Z00836</t>
  </si>
  <si>
    <t>EXTENDED RANGE/MULTI-PURPOSE (ER/MP): UAV</t>
  </si>
  <si>
    <t>Z00755</t>
  </si>
  <si>
    <t>TRUCK DUMP: 10 TON W/W</t>
  </si>
  <si>
    <t>Z00539</t>
  </si>
  <si>
    <t>TRUCK MTV DUMP: 10T W/E</t>
  </si>
  <si>
    <t>Z00477</t>
  </si>
  <si>
    <t>TRUCK TRACTOR: WITH HEAVY DUTY WINCH</t>
  </si>
  <si>
    <t>Z00399</t>
  </si>
  <si>
    <t>STATION SUPPORT GROUP (SSG): THAAD</t>
  </si>
  <si>
    <t>Z00386</t>
  </si>
  <si>
    <t>WELDING MACHINE ARC: GEN GAS DRVN 300AMP DC SKID MTD CC CP</t>
  </si>
  <si>
    <t>Y46234</t>
  </si>
  <si>
    <t>VESSEL FREIGHT SUPPLY:</t>
  </si>
  <si>
    <t>Y00039</t>
  </si>
  <si>
    <t>TUG: 1200 TO 1530 HP</t>
  </si>
  <si>
    <t>X71046</t>
  </si>
  <si>
    <t>TUG: 600 TO 650 HP</t>
  </si>
  <si>
    <t>X70909</t>
  </si>
  <si>
    <t>TRUCK WRECKER: 5 TON 6X6 W/WINCH W/E</t>
  </si>
  <si>
    <t>X63299</t>
  </si>
  <si>
    <t>TRUCK VAN: SHOP 2-1/2 TON 6X6 W/WINCH W/E</t>
  </si>
  <si>
    <t>X62477</t>
  </si>
  <si>
    <t>TRUCK VAN: SHOP 2-1/2 TON 6X6 W/E</t>
  </si>
  <si>
    <t>X62340</t>
  </si>
  <si>
    <t>TRUCK VAN: EXPANSIBLE 5 TON 6X6 W/HYDRAULIC LIFT GATE (ARMY)</t>
  </si>
  <si>
    <t>X62271</t>
  </si>
  <si>
    <t>TRUCK VAN: EXPANSIBLE 5 TON 6X6 (ARMY)</t>
  </si>
  <si>
    <t>X62237</t>
  </si>
  <si>
    <t>TRUCK VAN: EXPANSIBLE 2-1/2 TON 6X6 (ARMY)</t>
  </si>
  <si>
    <t>X61929</t>
  </si>
  <si>
    <t>TRUCK TRACTOR WRECKER: 5 TON 6X6 W/WINCH W/E</t>
  </si>
  <si>
    <t>X60696</t>
  </si>
  <si>
    <t>TRUCK TRACTOR: 10 TON 6X6 W/MIDSHIP WINCH W/LOW MTD 5TH WHL W/E</t>
  </si>
  <si>
    <t>X59874</t>
  </si>
  <si>
    <t>TRUCK TRACTOR: 5 TON 6X6 W/WINCH W/E</t>
  </si>
  <si>
    <t>X59463</t>
  </si>
  <si>
    <t>TRUCK TRACTOR: 5 TON 6X6 W/E</t>
  </si>
  <si>
    <t>X59326</t>
  </si>
  <si>
    <t>TRUCK TRACTOR: 2-1/2 TON 6X6 W/E</t>
  </si>
  <si>
    <t>X59052</t>
  </si>
  <si>
    <t>TRUCK TANK: WATER 1000 GALLON 2-1/2 TON 6X6 W/E</t>
  </si>
  <si>
    <t>X58367</t>
  </si>
  <si>
    <t>TRUCK TANK: FUEL SERVICING 2-1/2 TON 6X6 W/E</t>
  </si>
  <si>
    <t>X57271</t>
  </si>
  <si>
    <t>TRUCK LIFT FORK: GAS PT 6000 LB</t>
  </si>
  <si>
    <t>X51791</t>
  </si>
  <si>
    <t>TRUCK LIFT FORK: GAS 4000LB 144 IN LH 68 IN COLLAPS HGT</t>
  </si>
  <si>
    <t>X51585</t>
  </si>
  <si>
    <t>TRUCK LIFT FORK: DSL DRVN 10000 LB CAP ROUGH TERRAIN</t>
  </si>
  <si>
    <t>X49051</t>
  </si>
  <si>
    <t>TRUCK LIFT FORK: DSL DRVN 6000 LB CAP ROUGH TERRAIN</t>
  </si>
  <si>
    <t>X48914</t>
  </si>
  <si>
    <t>TRUCK DUMP: 20 TON DSL DRVN 12 CU YD CAP (CCE)</t>
  </si>
  <si>
    <t>X44403</t>
  </si>
  <si>
    <t>TRUCK DUMP: 5 TON 6X6 W/WINCH W/E</t>
  </si>
  <si>
    <t>X43845</t>
  </si>
  <si>
    <t>TRUCK DUMP: 5 TON 6X6 W/E</t>
  </si>
  <si>
    <t>X43708</t>
  </si>
  <si>
    <t>TRUCK CARGO: 5 TON 6X6 XLWB W/WINCH W/E</t>
  </si>
  <si>
    <t>X41242</t>
  </si>
  <si>
    <t>TRUCK CARGO: 5 TON 6X6 XLWB W/E</t>
  </si>
  <si>
    <t>X41105</t>
  </si>
  <si>
    <t>TRUCK CARGO: 5 TON 6X6 LWB W/WINCH W/E</t>
  </si>
  <si>
    <t>X40968</t>
  </si>
  <si>
    <t>TRUCK CARGO: DROP SIDE 5 TON 6X6 W/WINCH W/E</t>
  </si>
  <si>
    <t>X40931</t>
  </si>
  <si>
    <t>TRUCK CARGO: 5 TON 6X6 LWB W/E</t>
  </si>
  <si>
    <t>X40831</t>
  </si>
  <si>
    <t>TRUCK CARGO: DROP SIDE 5 TON 6X6 W/E</t>
  </si>
  <si>
    <t>X40794</t>
  </si>
  <si>
    <t>TRUCK CARGO: 2-1/2 TON 6X6 XLWB W/WINCH W/E</t>
  </si>
  <si>
    <t>X40420</t>
  </si>
  <si>
    <t>TRUCK CARGO: 2-1/2 TON 6X6 XLWB W/E</t>
  </si>
  <si>
    <t>X40283</t>
  </si>
  <si>
    <t>TRUCK CARGO: 2-1/2 TON 6X6 W/WINCH W/E</t>
  </si>
  <si>
    <t>X40146</t>
  </si>
  <si>
    <t>TRUCK CARGO: DROP SIDE 2-1/2 TON 6X6 W/E</t>
  </si>
  <si>
    <t>X40077</t>
  </si>
  <si>
    <t>TRUCK CARGO: 2-1/2 TON 6X6 W/E</t>
  </si>
  <si>
    <t>X40009</t>
  </si>
  <si>
    <t>TRANSPORTER BRIDGE FLOATING:</t>
  </si>
  <si>
    <t>X23277</t>
  </si>
  <si>
    <t>TRANSPORTER AIRMOBILE: HYD LIFT FOR SHELTER AND X-4 CONTAINER</t>
  </si>
  <si>
    <t>X23227</t>
  </si>
  <si>
    <t>DF2</t>
  </si>
  <si>
    <t>TRACTOR WHEELED IND: DSL W/BACKHOE W/LOADER W/HYD TOOL ATTACH (CCE)</t>
  </si>
  <si>
    <t>W91074</t>
  </si>
  <si>
    <t>TRACTOR WHEELED IND: DSL DRVN 24000 DBP W/BULDOZ W/BACKRIP SCARIF</t>
  </si>
  <si>
    <t>W90447</t>
  </si>
  <si>
    <t>TRACTOR WHEELED WAREHOUSE: GAS/DIESEL 4000 LB</t>
  </si>
  <si>
    <t>W89557</t>
  </si>
  <si>
    <t>TRACTOR WHEELED AIRCRAFT TOWING: GAS OP</t>
  </si>
  <si>
    <t>W88803</t>
  </si>
  <si>
    <t>TRACTOR FULL TRACKED LOW SPEED: DSL HVY DBP W/BULDOZ W/RIPPER (CCE)</t>
  </si>
  <si>
    <t>W88699</t>
  </si>
  <si>
    <t>TRACTOR FULL TRACKED LOW SPEED: DSL MED DBP W/BULDOZ W/SCARIF RIPPER</t>
  </si>
  <si>
    <t>W83529</t>
  </si>
  <si>
    <t>TRACTOR FULL TRACKED LOW SPEED: DSL MED DBP W/BULDOZ W/SCARIF WINCH</t>
  </si>
  <si>
    <t>W76816</t>
  </si>
  <si>
    <t>TRACTOR FULL TRACKED HIGH SPEED: ARMORED COMBAT EARTHMOVER (ACE)</t>
  </si>
  <si>
    <t>W76473</t>
  </si>
  <si>
    <t>TRACTOR FULL TRACKED LOW SPEED: DSL LGT DBP AIR DROPBL W/ANGDOZ W/WINCH</t>
  </si>
  <si>
    <t>W76285</t>
  </si>
  <si>
    <t>TRACTOR FULL TRACKED LOW SPEED: DSL LGT DBP SECTNLZD AIR TRNSPTBL W/ATT</t>
  </si>
  <si>
    <t>W76268</t>
  </si>
  <si>
    <t>WATER STORAGE/DISTRIBUTION SET: 40000 GPD (BRIGADE)</t>
  </si>
  <si>
    <t>W55968</t>
  </si>
  <si>
    <t>WELDING SHOP TRAILER MOUNTED: OXY-ACET/ELEC ARC</t>
  </si>
  <si>
    <t>W48391</t>
  </si>
  <si>
    <t>WATER PURIFICATION: REVERSE OSM-OSIS 3000 GPH TRAILER MOUNTED</t>
  </si>
  <si>
    <t>W47225</t>
  </si>
  <si>
    <t>WARPING TUG: WT1</t>
  </si>
  <si>
    <t>W41775</t>
  </si>
  <si>
    <t>WATER STORAGE/DISTRIBUTION SET: 800000 GALLON</t>
  </si>
  <si>
    <t>W37311</t>
  </si>
  <si>
    <t>WATER STORAGE/DISTRIBUTION SET: 300000 GPD (DIVISION)</t>
  </si>
  <si>
    <t>W37243</t>
  </si>
  <si>
    <t>WATER PURIFICATION EQUIPMENT SET: REVERSE OSMOSIS 600 GPH</t>
  </si>
  <si>
    <t>W35417</t>
  </si>
  <si>
    <t>TEST STAND HYDRAULIC SYSTEM COMPONENTS: GAS ENG DRIVEN</t>
  </si>
  <si>
    <t>W00221</t>
  </si>
  <si>
    <t>TANK UNIT LIQUID DISPENSING TRAILER MOUNTING:</t>
  </si>
  <si>
    <t>V19950</t>
  </si>
  <si>
    <t>TANK AND PUMP UNIT LIQUID DISPENSING TRUCKMOUNTING:</t>
  </si>
  <si>
    <t>V12141</t>
  </si>
  <si>
    <t>TAMPER VIBRATING TYPE: INTERNAL COMBUSTION ENGINE DRIVEN</t>
  </si>
  <si>
    <t>V11001</t>
  </si>
  <si>
    <t>VESSEL LOGISTIC SUPPORT: 245 TO 300 FT LG 3000 TO 5500 LTON CAP</t>
  </si>
  <si>
    <t>V00426</t>
  </si>
  <si>
    <t>HELICOPTER :HH-60Q MEDEVAC</t>
  </si>
  <si>
    <t>U84541</t>
  </si>
  <si>
    <t>HELICOPTER MEDEVAC: UH-60L</t>
  </si>
  <si>
    <t>U84291</t>
  </si>
  <si>
    <t>SWEEPER ROTARY TOWED: GAS/DIESELDRIVEN WITH ADJUSTABLE BRUSH</t>
  </si>
  <si>
    <t>U76871</t>
  </si>
  <si>
    <t>SPRAYER INSECT FRAME MTG: GAS DRVN MIST AND SOLID STREAM 180 GPH</t>
  </si>
  <si>
    <t>U11015</t>
  </si>
  <si>
    <t>TRUCK CARGO</t>
  </si>
  <si>
    <t>T96496</t>
  </si>
  <si>
    <t>TRUCK WRECKER: MTV W/E W/W</t>
  </si>
  <si>
    <t>T94709</t>
  </si>
  <si>
    <t>TRUCK WELL DRILLING SUPPORT</t>
  </si>
  <si>
    <t>T94171</t>
  </si>
  <si>
    <t>TRUCK VAN: LMTV W/E</t>
  </si>
  <si>
    <t>T93484</t>
  </si>
  <si>
    <t>TRUCK UTILITY: EXPANDED CAPACITY UP ARMORED HMMWV 4X4 W/E</t>
  </si>
  <si>
    <t>T92446</t>
  </si>
  <si>
    <t>TRUCK UTILITY: ARMT CARRIER ARMD 1-1/4 TON 4X4 W/E W/W (HMMWV)</t>
  </si>
  <si>
    <t>T92310</t>
  </si>
  <si>
    <t>TRUCK UTILITY: ARMT CARRIER ARMD 1-1/4 TON 4X4 W/E (HMMWV)</t>
  </si>
  <si>
    <t>T92242</t>
  </si>
  <si>
    <t>TRUCK TRACTOR: LET 6X6 66000 GVW W/W C/S</t>
  </si>
  <si>
    <t>T91656</t>
  </si>
  <si>
    <t>TRUCK TRANSPORTER: COMMON BRIDGE 8X8 (CBT)</t>
  </si>
  <si>
    <t>T91308</t>
  </si>
  <si>
    <t>TRUCK TRACTOR: TACTICAL 8X8 HEAVY EXPANDED MOBILITY W/WINCH</t>
  </si>
  <si>
    <t>T88677</t>
  </si>
  <si>
    <t>TRUCK TANK: FUEL SERVICING 2500 GALLON 8X8 HEAVY EXP MOB</t>
  </si>
  <si>
    <t>T87243</t>
  </si>
  <si>
    <t>TRUCK: TACTICAL FIREFIGHTING 8X8 HEAVY EXPANDED MOBILITY</t>
  </si>
  <si>
    <t>T82180</t>
  </si>
  <si>
    <t>TRACTOR FULL TRACKED HIGH SPEED: DEPLOYABLE LT ENGINEER (DEUCE)</t>
  </si>
  <si>
    <t>T76541</t>
  </si>
  <si>
    <t>TRUCK LIFT FORK: VARIABLE REACH ROUGH TERRAIN</t>
  </si>
  <si>
    <t>T73347</t>
  </si>
  <si>
    <t>TUG: SMALL 900 CLASS</t>
  </si>
  <si>
    <t>T68398</t>
  </si>
  <si>
    <t>TUG: LARGE COASTAL AND INLAND WATERWAY DIESEL</t>
  </si>
  <si>
    <t>T68330</t>
  </si>
  <si>
    <t>TRUCK DUMP: 5 TON 6X6 MTV W/E W/W LAPES/AD</t>
  </si>
  <si>
    <t>T65594</t>
  </si>
  <si>
    <t>TRUCK DUMP: 5 TON 6X6 MTV W/E LAPES/AD</t>
  </si>
  <si>
    <t>T65526</t>
  </si>
  <si>
    <t>TRUCK DUMP: MTV W/E W/W</t>
  </si>
  <si>
    <t>T64979</t>
  </si>
  <si>
    <t>TRUCK DUMP: MTV W/E</t>
  </si>
  <si>
    <t>T64911</t>
  </si>
  <si>
    <t>TRUCK WRECKER: TACTICAL 8X8 HEAVY EXPANDED MOBILITY W/WINCH</t>
  </si>
  <si>
    <t>T63093</t>
  </si>
  <si>
    <t>TEST FACILITY ELECTRONIC EQUIPMENT: OQ-290(V)1/MSM</t>
  </si>
  <si>
    <t>T61973</t>
  </si>
  <si>
    <t>TRUCK CARGO: MTV W/E</t>
  </si>
  <si>
    <t>T61908</t>
  </si>
  <si>
    <t>TRUCK CARGO: MTV LWB W/MHE W/E W/W</t>
  </si>
  <si>
    <t>T61840</t>
  </si>
  <si>
    <t>TRUCK CARGO: MTV LWB W/E W/W</t>
  </si>
  <si>
    <t>T61772</t>
  </si>
  <si>
    <t>TRUCK CARGO: MTV LWB W/E</t>
  </si>
  <si>
    <t>T61704</t>
  </si>
  <si>
    <t>TRUCK UTILITY: EXPANDED CAPACITY 4X4 W/E HMMWV M1113</t>
  </si>
  <si>
    <t>T61630</t>
  </si>
  <si>
    <t>TRUCK UTILITY: CARGO/TROOP CARRIER 1-1/4 TON 4X4 W/E W/W (HMMWV)</t>
  </si>
  <si>
    <t>T61562</t>
  </si>
  <si>
    <t>TRUCK UTILITY: CARGO/TROOP CARRIER 1-1/4 TON 4X4 W/E (HMMWV)</t>
  </si>
  <si>
    <t>T61494</t>
  </si>
  <si>
    <t>TRUCK TRACTOR: MTV W/E W/W</t>
  </si>
  <si>
    <t>T61307</t>
  </si>
  <si>
    <t>TRUCK TRACTOR: MTV W/E</t>
  </si>
  <si>
    <t>T61239</t>
  </si>
  <si>
    <t>TRUCK TRACTOR: MET 8X6 75000 GVW W/W C/S</t>
  </si>
  <si>
    <t>T61171</t>
  </si>
  <si>
    <t>TRUCK TRACTOR: LINE HAUL C/S 50000 GVWR 6X4 M915</t>
  </si>
  <si>
    <t>T61103</t>
  </si>
  <si>
    <t>TRUCK TRACTOR: HET 8X6 85000 GVW W/DUAL MIDSHIP WINCH (CS) W/E</t>
  </si>
  <si>
    <t>T61035</t>
  </si>
  <si>
    <t>TRUCK TRACTOR: 5 TON YARD-TYPE 4X2</t>
  </si>
  <si>
    <t>T60353</t>
  </si>
  <si>
    <t>TRUCK CARGO: 4X4 LMTV W/E W/W</t>
  </si>
  <si>
    <t>T60149</t>
  </si>
  <si>
    <t>TRUCK CARGO: 4X4 LMTV W/E</t>
  </si>
  <si>
    <t>T60081</t>
  </si>
  <si>
    <t>TRUCK CARGO: TACTICAL 8X8 HEAVY EXPANDED MOBILITY W/LT CRANE</t>
  </si>
  <si>
    <t>T59278</t>
  </si>
  <si>
    <t>TRUCK TRACTOR: HEAVY EQUIPMENT TRANSPORTER (HET)</t>
  </si>
  <si>
    <t>T59048</t>
  </si>
  <si>
    <t>TRUCK TANK: FUEL SERVICING 2500 GALLON 8X8 HEAVY EXP MOB W/WINCH</t>
  </si>
  <si>
    <t>T58161</t>
  </si>
  <si>
    <t>TRUCK UTILITY EXPANDED CAPACITY ENHANCED 4X4: M1165A1</t>
  </si>
  <si>
    <t>T56383</t>
  </si>
  <si>
    <t>TRUCK MAINTENANCE: TELEPHONE/UTILITY CONST 36000GVW 6X4 W/WN W/E</t>
  </si>
  <si>
    <t>T53858</t>
  </si>
  <si>
    <t>TRACTOR WHEELED: HMEE</t>
  </si>
  <si>
    <t>T51759</t>
  </si>
  <si>
    <t>TRUCK LIFT FORK: DSL DRVN 4000 LB CAP ROUGH TERRAIN</t>
  </si>
  <si>
    <t>T49255</t>
  </si>
  <si>
    <t>TRUCK LIFT FORK: DSL DRVN 10000 LB CAP 48IN LD CTR ROUGH TERRAIN</t>
  </si>
  <si>
    <t>T49119</t>
  </si>
  <si>
    <t>TRUCK LIFT FORK: DED 6000 LB VARIABLE REACH RT AMMO HDLG</t>
  </si>
  <si>
    <t>T48944</t>
  </si>
  <si>
    <t>TRUCK LIFT FORK: DED 50000 LB CONT HDLR ROUGH TERRAIN 48 IN LC</t>
  </si>
  <si>
    <t>T48941</t>
  </si>
  <si>
    <t>TRUCK: MATERIALS HANDLING-CONTAINER</t>
  </si>
  <si>
    <t>T45435</t>
  </si>
  <si>
    <t>TRUCK CONCRETE: MOBILE MIXER 8 CU YD (CCE)</t>
  </si>
  <si>
    <t>T42725</t>
  </si>
  <si>
    <t>TRUCK CARGO: 2 1/2 TON 4X4 LMTV W/E W/W LAPES/AD</t>
  </si>
  <si>
    <t>T42063</t>
  </si>
  <si>
    <t>TRUCK CARGO: 2 1/2 TON 4X4 LMTV W/E LAPES/AD</t>
  </si>
  <si>
    <t>T41995</t>
  </si>
  <si>
    <t>TRUCK CARGO: 8X8 57000 GVW HIGH MOBILITY</t>
  </si>
  <si>
    <t>T41721</t>
  </si>
  <si>
    <t>TRUCK CARGO: M1087A1</t>
  </si>
  <si>
    <t>T41271</t>
  </si>
  <si>
    <t>TRUCK CARGO: MTV W/MHE W/E</t>
  </si>
  <si>
    <t>T41203</t>
  </si>
  <si>
    <t>TRUCK CARGO: MTV W/E W/W</t>
  </si>
  <si>
    <t>T41135</t>
  </si>
  <si>
    <t>TRUCK CARGO: 5 TON 6X6 MTV W/E W/W LAPES/AD</t>
  </si>
  <si>
    <t>T41104</t>
  </si>
  <si>
    <t>TRUCK CARGO: HEAVY PLS TRANSPORTER 15-16.5 TON 10X10 W/MHE W/E</t>
  </si>
  <si>
    <t>T41067</t>
  </si>
  <si>
    <t>TRUCK CARGO: 5 TON 6X6 MTV W/E LAPES/AD</t>
  </si>
  <si>
    <t>T41036</t>
  </si>
  <si>
    <t>TRUCK CARGO: HEAVY PLS TRANSPORTER 15-16.5 TON 10X10</t>
  </si>
  <si>
    <t>T40999</t>
  </si>
  <si>
    <t>TRUCK CARGO: TACTICAL 8X8 HEAVY EXPANDED MOBILITY W/W MED CRANE</t>
  </si>
  <si>
    <t>T39654</t>
  </si>
  <si>
    <t>TRUCK CARGO: TACTICAL 8X8 HEAVY EXPANDED MOBILITY W/MED CRANE</t>
  </si>
  <si>
    <t>T39586</t>
  </si>
  <si>
    <t>TRUCK CARGO: TACTICAL 8X8 HEAVY EXPANDED MOBILITY W/W W/LT CRANE</t>
  </si>
  <si>
    <t>T39518</t>
  </si>
  <si>
    <t>TRUCK AMBULANCE: 4 LITTER ARMD 4X4 W/E (HMMWV)</t>
  </si>
  <si>
    <t>T38844</t>
  </si>
  <si>
    <t>TRUCK AMBULANCE: 2 LITTER ARMD 4X4 W/E (HMMWV)</t>
  </si>
  <si>
    <t>T38707</t>
  </si>
  <si>
    <t>TRUCK UTILITY EXPANDED CAPACITY ENHANCED: M1152A1</t>
  </si>
  <si>
    <t>T37588</t>
  </si>
  <si>
    <t>TRUCK UTILITY EXPANDED CAPACITY: ARMAMENT CARRIER M1152 HMMWV</t>
  </si>
  <si>
    <t>T34704</t>
  </si>
  <si>
    <t>TRACTOR WHEELED: INDUSTRIAL</t>
  </si>
  <si>
    <t>T34505</t>
  </si>
  <si>
    <t>TRACTOR WHEELED: DSL 4X4 W/EXCAVATOR AND FRONT LOADER</t>
  </si>
  <si>
    <t>T34437</t>
  </si>
  <si>
    <t>TRACTOR WHEELED: DED 4X4 W/FORKLIFT AND CRANE ATT (HMMH)</t>
  </si>
  <si>
    <t>T33786</t>
  </si>
  <si>
    <t>WATER PURIFICATION UNIT: REVERSE OSMOSIS ENHANCED (EROWPU)</t>
  </si>
  <si>
    <t>T14017</t>
  </si>
  <si>
    <t>TANK COMBAT FULL TRACKED: 105 MM M1 (ABRAMS)</t>
  </si>
  <si>
    <t>T13374</t>
  </si>
  <si>
    <t>TANK COMBAT FULL TRACKED: 120MM GUN M1A2</t>
  </si>
  <si>
    <t>T13305</t>
  </si>
  <si>
    <t>TANK COMBAT FULL TRACKED: 120 MILLIMETER GUN</t>
  </si>
  <si>
    <t>T13168</t>
  </si>
  <si>
    <t>SHOP EQUIPMENT ORGANZL REP LIGHT TRK MTD:</t>
  </si>
  <si>
    <t>T13152</t>
  </si>
  <si>
    <t>TRUCK UTILITY EXPANDED: CAPACITY ENCHANCED M1152 HMMWV</t>
  </si>
  <si>
    <t>T11588</t>
  </si>
  <si>
    <t>SHOP EQUIPMENT GENERAL PURPOSE: REP SEMITRLR MOUNTED</t>
  </si>
  <si>
    <t>T10549</t>
  </si>
  <si>
    <t>TACTICAL UNMANNED AERIAL VEHICLESYSTEM: (SHADOW) drone system</t>
  </si>
  <si>
    <t>T09343</t>
  </si>
  <si>
    <t>TACTICAL WATER DISTRIBUTION EQUIP SET: (TWDS-RDF)</t>
  </si>
  <si>
    <t>T09094</t>
  </si>
  <si>
    <t>TRUCK UTILITY: HEAVY VARIANT HMMWV 4X4 10000 GVW W/E</t>
  </si>
  <si>
    <t>T07679</t>
  </si>
  <si>
    <t>TRUCK UTILITY: S250 SHELTER CARRIER 4X4 W/E (HMMWV)</t>
  </si>
  <si>
    <t>T07543</t>
  </si>
  <si>
    <t>TRUCK UTILITY: TOW CARRIER ARMD 1-1/4 TON 4X4 W/E (HMMWV)</t>
  </si>
  <si>
    <t>T05096</t>
  </si>
  <si>
    <t>SEMITRAILER TANK: 5000 GAL FUEL DISPENSING AUTOMOTIVE W/E</t>
  </si>
  <si>
    <t>S73372</t>
  </si>
  <si>
    <t>SLED SELF-PROPELLED: SNOWMOBILE (MOST)</t>
  </si>
  <si>
    <t>S70543</t>
  </si>
  <si>
    <t>SLED SCOW TYPE: CARGO (MOST)</t>
  </si>
  <si>
    <t>S70406</t>
  </si>
  <si>
    <t>SCRAPER EARTH MOVING SELF-PROPELLED: 14-18 CU YD (CCE)</t>
  </si>
  <si>
    <t>S56246</t>
  </si>
  <si>
    <t>STRIKER: M707</t>
  </si>
  <si>
    <t>S50205</t>
  </si>
  <si>
    <t>STRAIGHT OBSTACLE BLADE FOR ENG SQD VECH: XM1132</t>
  </si>
  <si>
    <t>S44890</t>
  </si>
  <si>
    <t>SAW CHAIN: GAS DRVN BAR FRAME W/ACCESS/COMPONENTS</t>
  </si>
  <si>
    <t>S35741</t>
  </si>
  <si>
    <t>SAW ABRASIVE DISK MASONRY: GAS DRVN 18 IN BLADE</t>
  </si>
  <si>
    <t>S34508</t>
  </si>
  <si>
    <t>SCRAPER ELEVATING: SELF PROPELLED 9-11 CU YD SECTIONALIZED</t>
  </si>
  <si>
    <t>S30039</t>
  </si>
  <si>
    <t>SCRAPER ELEVATING: SELF PROPELLED 8-11 CU YD NON-SECTIONALIZED</t>
  </si>
  <si>
    <t>S29971</t>
  </si>
  <si>
    <t>SHOP EQUIPMENT CONTACT MAINTENANCE ORD/ENG TRUCK MOUNTING</t>
  </si>
  <si>
    <t>S25681</t>
  </si>
  <si>
    <t>SPREADER: BITUMINOUS MODULE PLS 2500 GALLON</t>
  </si>
  <si>
    <t>S13546</t>
  </si>
  <si>
    <t>ROLLER VIBRATORY: SELF-PROPELLED HIGH IMPACT SINGLE DRUM (CCE)</t>
  </si>
  <si>
    <t>S12916</t>
  </si>
  <si>
    <t>ROLLER PNEUMATIC: VARIABLE PRESSURE SELF-PROPELLED (CCE)</t>
  </si>
  <si>
    <t>S11793</t>
  </si>
  <si>
    <t>ROLLER MOTORIZED STEEL WHEEL: 2 DRUM TANDEM 10-14 TON (CCE)</t>
  </si>
  <si>
    <t>S11711</t>
  </si>
  <si>
    <t>ROLLER TOWED VIBRATING: DED/GAS 1 DRUM 5 TON</t>
  </si>
  <si>
    <t>S10682</t>
  </si>
  <si>
    <t>SEMITRAILER TANK: 5000 GAL BULK HAUL SELF-LOAD/UNLOAD W/E</t>
  </si>
  <si>
    <t>S10059</t>
  </si>
  <si>
    <t>REFUELING SYSTEM: AVIATION HEMMTTANKER</t>
  </si>
  <si>
    <t>R66273</t>
  </si>
  <si>
    <t>REFRIGERATION UNIT MECHANICAL PANEL TYPE: GASOLINE DRVN</t>
  </si>
  <si>
    <t>R65544</t>
  </si>
  <si>
    <t>Stryker: RECONNAISSANCE VEHICLE</t>
  </si>
  <si>
    <t>R62673</t>
  </si>
  <si>
    <t>REFRIGERATION UNIT MECHANICAL PANEL TYPE: GAS ENG 10000 BTU</t>
  </si>
  <si>
    <t>R61428</t>
  </si>
  <si>
    <t>RECOVERY VEHICLE FULL TRACKED: HEAVY M88A2</t>
  </si>
  <si>
    <t>R50885</t>
  </si>
  <si>
    <t>RECOVERY VEHICLE FULL TRACKED: MEDIUM</t>
  </si>
  <si>
    <t>R50681</t>
  </si>
  <si>
    <t>RECOVERY VEHICLE FULL TRACKED: LIGHT ARMORED</t>
  </si>
  <si>
    <t>R50544</t>
  </si>
  <si>
    <t>RECONNAISSANCE SYSTEM NBC: M93A1 FOX</t>
  </si>
  <si>
    <t>R41282</t>
  </si>
  <si>
    <t>ROLLER: MOTORIZED VIBRATORY TYPE III</t>
  </si>
  <si>
    <t>R19753</t>
  </si>
  <si>
    <t>ROUGH TERRAIN CONTAINER HANDLER (RTCH): KALMAR RT240</t>
  </si>
  <si>
    <t>R16611</t>
  </si>
  <si>
    <t>RANGE OUTFIT FIELD GASOLINE:</t>
  </si>
  <si>
    <t>R14154</t>
  </si>
  <si>
    <t>ROLLER VIBRATORY: SELF-PROPELLED DED W/PADFOOT SHELL KIT TYPE I</t>
  </si>
  <si>
    <t>R13167</t>
  </si>
  <si>
    <t>ROLLER MOTORIZED: VIBRATORY ROLLER TYPE II</t>
  </si>
  <si>
    <t>R11127</t>
  </si>
  <si>
    <t>RAILWAY MOTOR CAR MAINTENANCE: 56-1/2 IN GA 8 MAN 4 WHL FS</t>
  </si>
  <si>
    <t>R07907</t>
  </si>
  <si>
    <t>PUMPING ASSEMBLY TACTICAL WATER DISTRIBUTION: TRAILER MTD DSL 600GPM</t>
  </si>
  <si>
    <t>P97369</t>
  </si>
  <si>
    <t>PUMPING ASSEMBLY FLAMMABLE LIQUID ENG DRVN WHL: 4IN 350GPM 275 FT HD W/REG</t>
  </si>
  <si>
    <t>P97119</t>
  </si>
  <si>
    <t>PUMPING ASSEMBLY FLAMMABLE LIQUID ENG DRVN WHL: 4 IN OUT 350 GPM 275 FT HD</t>
  </si>
  <si>
    <t>P97051</t>
  </si>
  <si>
    <t>PUMPING ASSEMBLY FLAMMABLE LIQUID BULK TRANSFER:</t>
  </si>
  <si>
    <t>P96640</t>
  </si>
  <si>
    <t>PUMP UNIT RECIPROCATING PWR: DIAPH GAS WHL 4IN 100GPM 10FT SUCT LIFT</t>
  </si>
  <si>
    <t>P95592</t>
  </si>
  <si>
    <t>PUMP CENTRIFUGAL: GAS DRVN WHL MTD 60 FT HD 1500 GPM 6 IN</t>
  </si>
  <si>
    <t>P94359</t>
  </si>
  <si>
    <t>PUMP CENTRIFUGAL: DED SKID MTD 6IN 800 GPM 1800 FT HD</t>
  </si>
  <si>
    <t>P93102</t>
  </si>
  <si>
    <t>PUMP CENTRIFUGAL: GAS DRVN FRAME MTD 2 IN 170 GPM 50 FT HD</t>
  </si>
  <si>
    <t>P92167</t>
  </si>
  <si>
    <t>PUMP CENTRIFUGAL: GAS DRVN FRAME MTD 2 IN 125 GPM 50 FT HD</t>
  </si>
  <si>
    <t>P92030</t>
  </si>
  <si>
    <t>PUMP CENTRIFUGAL: GAS DRVN FRAME MTD 1-1/2 IN 65GPM 50 FT HD</t>
  </si>
  <si>
    <t>P91756</t>
  </si>
  <si>
    <t>PUMPING ASSEMBLY FLAMMABLE LIQUID BULK TRANSFER: GAS DRVN 100GPM</t>
  </si>
  <si>
    <t>P90610</t>
  </si>
  <si>
    <t>POWER PLANT: ELETRIC TRAILER MOUNTED</t>
  </si>
  <si>
    <t>P63530</t>
  </si>
  <si>
    <t>POWER PLANT ELECTRIC TRAILER MOUNTED: (EPP III)</t>
  </si>
  <si>
    <t>P63496</t>
  </si>
  <si>
    <t>POWER PLANT: UTILITY (MEDIUM)</t>
  </si>
  <si>
    <t>P63462</t>
  </si>
  <si>
    <t>POWER PLANT: UTILITY</t>
  </si>
  <si>
    <t>P63394</t>
  </si>
  <si>
    <t>POWER UNIT AUXILIARY: AVIATION MULTI-OUTPUT GTED (AGPU)</t>
  </si>
  <si>
    <t>P44627</t>
  </si>
  <si>
    <t>POWER PLANT ELECTRIC TRAILER MOUNTED: AN/MJQ-39</t>
  </si>
  <si>
    <t>P42614</t>
  </si>
  <si>
    <t>POWER PLANT ELECTRIC TRAILER MOUNTED: AN/MJQ-43 3KW</t>
  </si>
  <si>
    <t>P42534</t>
  </si>
  <si>
    <t>POWER PLANT ELECTRIC TRAILER MOUNTED: AN/MJQ-42 3KW</t>
  </si>
  <si>
    <t>P42466</t>
  </si>
  <si>
    <t>POWER PLANT ELECTRIC TRAILER MOUNTED: AN/MJQ-34</t>
  </si>
  <si>
    <t>P42398</t>
  </si>
  <si>
    <t>POWER PLANT ELECTRIC TRAILER MOUNTED: 10-PWR PLANT DED TM</t>
  </si>
  <si>
    <t>P42330</t>
  </si>
  <si>
    <t>POWER PLANT DIESEL TRAILER MOUNTED: 10KW60HZ AN/NJQ-37</t>
  </si>
  <si>
    <t>P42262</t>
  </si>
  <si>
    <t>POWER PLANT ELECTRIC TRAILER MOUNTED: 60KW 50/60HZ AN/MJQ 41</t>
  </si>
  <si>
    <t>P42194</t>
  </si>
  <si>
    <t>POWER PLANT ELECTRIC TRAILER MOUNTED: 30KW 50/60HZ AN/MJQ 40</t>
  </si>
  <si>
    <t>P42126</t>
  </si>
  <si>
    <t>POWER PLANT ELECTRIC TRAILER MOUNTED: 5KW 60HZ 2EA MTD ON M103A3 AN/MJQ-16</t>
  </si>
  <si>
    <t>P41832</t>
  </si>
  <si>
    <t>OUTBOARD MOTOR GASOLINE: 35 HP SILENCED WATERPROOFED</t>
  </si>
  <si>
    <t>P34402</t>
  </si>
  <si>
    <t>POWER PLANT ELECTRIC TRAILER MOUNTED: 5KW 60HZAN/MJQ-36</t>
  </si>
  <si>
    <t>P28151</t>
  </si>
  <si>
    <t>POWER PLANT ELECTRIC: AN/MJQ-44</t>
  </si>
  <si>
    <t>P28143</t>
  </si>
  <si>
    <t>POWER PLANT ELECTRIC TRAILER MOUNTED: 5KW 60HZ AN/MJQ-35</t>
  </si>
  <si>
    <t>P28083</t>
  </si>
  <si>
    <t>POWER PLANT ELECTRIC: AN/MJQ-15</t>
  </si>
  <si>
    <t>P28075</t>
  </si>
  <si>
    <t>POWER PLANT ELECTRIC TRAILER MOUNTED: 10KW 60HZ 2EA MTD ON M103A1-AN/MJQ-18</t>
  </si>
  <si>
    <t>P28015</t>
  </si>
  <si>
    <t>POWER PLANT ELECTRIC TRAILER MOUNTED: 60KW 60HZ 2EA PU-650 W/DIST BOX AN/MJQ-12</t>
  </si>
  <si>
    <t>P27823</t>
  </si>
  <si>
    <t>POWER PLANT ELECTRIC TRAILER MOUNTED: 200KW 60HZ 2GEN SET DED AN/MJQ-11</t>
  </si>
  <si>
    <t>P27821</t>
  </si>
  <si>
    <t>POWER PLANT ELECTRIC TRAILER MOUNTED: 30KW 60HZ 2EA PU-406 W/DIST BOX AN/MJQ-10</t>
  </si>
  <si>
    <t>P27819</t>
  </si>
  <si>
    <t>PLOW MINE CLEARING FOR ENG SQD VEHICLE: XM1132</t>
  </si>
  <si>
    <t>P15852</t>
  </si>
  <si>
    <t>PNEUMATIC TOOL AND COMPRESSOR OUTFIT: 250 CFM TRLR MTD</t>
  </si>
  <si>
    <t>P11866</t>
  </si>
  <si>
    <t>PUMP CENTRIFUGAL: HOSELINE</t>
  </si>
  <si>
    <t>P00309</t>
  </si>
  <si>
    <t>Stryker: NBC RECONNAISSANCE VEHICLE</t>
  </si>
  <si>
    <t>N96543</t>
  </si>
  <si>
    <t>PAVING MACHINE BITUMINOUS MATERIAL: DIESEL DRVN CRWLR MTD 12 FT</t>
  </si>
  <si>
    <t>N75124</t>
  </si>
  <si>
    <t>OUTBOARD MOTOR GASOLINE: 40 BHP</t>
  </si>
  <si>
    <t>N34376</t>
  </si>
  <si>
    <t>OUTBOARD MOTOR GASOLINE: 25-40 BHP</t>
  </si>
  <si>
    <t>N34334</t>
  </si>
  <si>
    <t>MODULAR CAUSEWAY: FERRY</t>
  </si>
  <si>
    <t>M90110</t>
  </si>
  <si>
    <t>MULTIPLE LAUNCH ROCKET SYSTEM: (MLRS) M270A1 IMPROVED LAUNCHER</t>
  </si>
  <si>
    <t>M82581</t>
  </si>
  <si>
    <t>MIXER CONCRETE MODULE: PLS 2600 GALLON</t>
  </si>
  <si>
    <t>M81382</t>
  </si>
  <si>
    <t>Stryker: MOBILE GUN SYSTEM:  (MGS)</t>
  </si>
  <si>
    <t>M57720</t>
  </si>
  <si>
    <t>MIXING PLANT ASPHALT: DSL/ELEC PWR 100 TO 150 TON</t>
  </si>
  <si>
    <t>M57048</t>
  </si>
  <si>
    <t>MIXER ROTARY TILLER: DSL DRVN SELF PROPEL</t>
  </si>
  <si>
    <t>M55384</t>
  </si>
  <si>
    <t>MIXER CONCRETE TRAILER MOUNTED: GAS DRVN 16 CU FT</t>
  </si>
  <si>
    <t>M54151</t>
  </si>
  <si>
    <t>Stryker: MORTAR CARRIER</t>
  </si>
  <si>
    <t>M53369</t>
  </si>
  <si>
    <t>MEDEVAC HELICOPTER: HH 60M</t>
  </si>
  <si>
    <t>M33458</t>
  </si>
  <si>
    <t>MELTER ASPHALT: SKID MTD 750 GPH</t>
  </si>
  <si>
    <t>M32780</t>
  </si>
  <si>
    <t>TRUCK: HEMTT BASED WATER TENDER M1158</t>
  </si>
  <si>
    <t>M31997</t>
  </si>
  <si>
    <t>M2A2ODS: FOR ENGINEERS</t>
  </si>
  <si>
    <t>M31793</t>
  </si>
  <si>
    <t>Stryker: MEDICAL EVACUATION VEHICLE</t>
  </si>
  <si>
    <t>M30567</t>
  </si>
  <si>
    <t>LOADER SCOOP TYPE: SEC 2-1/2 CU YD</t>
  </si>
  <si>
    <t>L76693</t>
  </si>
  <si>
    <t>LOADER SCOOP TYPE: DSL 2-1/2CU YD HINGE FRME W/MULTI PURP BUCKET</t>
  </si>
  <si>
    <t>L76556</t>
  </si>
  <si>
    <t>LOADER SCOOP TYPE: DED 4X4 W/5 CY GP BUCKET (CCE)</t>
  </si>
  <si>
    <t>L76321</t>
  </si>
  <si>
    <t>LAUNDRY ADVANCED SYSTEM: (LADS) TRAILER MOUNTED</t>
  </si>
  <si>
    <t>L70538</t>
  </si>
  <si>
    <t>LAUNDRY UNIT TRAILER MOUNTED: SINGLE TRAILER 60 LB CAP</t>
  </si>
  <si>
    <t>L48315</t>
  </si>
  <si>
    <t>LAUNCHER ROCKET: ARMORED VEHICLEMOUNTED</t>
  </si>
  <si>
    <t>L44894</t>
  </si>
  <si>
    <t>LAUNCH M60 SERIES TANK CHASS TRNSPTG: 40 AND 60 FT BRDGE TY CL60</t>
  </si>
  <si>
    <t>L43664</t>
  </si>
  <si>
    <t>LANDING CRAFT UTILITY: ROLL ON ROLL OFF TYPE 245 TO 300 FT LG</t>
  </si>
  <si>
    <t>L36989</t>
  </si>
  <si>
    <t>LANDING CRAFT MECHANIZED: 69 FT</t>
  </si>
  <si>
    <t>L36739</t>
  </si>
  <si>
    <t>LANDING CRAFT MECHANIZED: MOD2</t>
  </si>
  <si>
    <t>L36654</t>
  </si>
  <si>
    <t>KITCHEN FIELD: TRAILER MOUNTED: MTD ON M103A3 TRAILER</t>
  </si>
  <si>
    <t>L28351</t>
  </si>
  <si>
    <t>HOWITZER MEDIUM SELF PROPELLED: 155MM</t>
  </si>
  <si>
    <t>K57667</t>
  </si>
  <si>
    <t>HOSELINE OUTFIT FUEL HANDLING: 4 IN DIA HOSE</t>
  </si>
  <si>
    <t>K54707</t>
  </si>
  <si>
    <t>HELICOPTER UTILITY: UH-60A</t>
  </si>
  <si>
    <t>K32293</t>
  </si>
  <si>
    <t>HELICOPTER OBSERVATION: OH-6A</t>
  </si>
  <si>
    <t>K30645</t>
  </si>
  <si>
    <t>KITCHEN: COMPANY LEVEL FIELD FEEDING</t>
  </si>
  <si>
    <t>K28601</t>
  </si>
  <si>
    <t>HEATER SPACE MULTIFUEL VAN TYPE 60000 BTU</t>
  </si>
  <si>
    <t>K26301</t>
  </si>
  <si>
    <t>HEATER IMMERSION LIQUID FUEL FIRED: 34-3/4 IN LG OF HEATER</t>
  </si>
  <si>
    <t>K25342</t>
  </si>
  <si>
    <t>HEATER HOT OIL TRLR MOUNTED: ELECTRIC POWERED 2100000BTU OUTPUT</t>
  </si>
  <si>
    <t>K25215</t>
  </si>
  <si>
    <t>HEATER DUCT TYPE PTBL: GAS 400000 BTU GAS AND ELEC DRVN BLOWER</t>
  </si>
  <si>
    <t>K24931</t>
  </si>
  <si>
    <t>HAMMER PILE DRIVER SELF-POWERED: DSL DRVN 7000 LB MAX WEIGHT</t>
  </si>
  <si>
    <t>K04697</t>
  </si>
  <si>
    <t>Stryker: ENGINEER SQUAD VEHICLE (ESV)</t>
  </si>
  <si>
    <t>J97621</t>
  </si>
  <si>
    <t>INFANTRY FIGHTING VEHICLE: M2</t>
  </si>
  <si>
    <t>J81750</t>
  </si>
  <si>
    <t>GRADER ROAD MOTORIZED: DSL DRVN 10000LB 12FT BLADE W/LEAN FRTWHL</t>
  </si>
  <si>
    <t>J74920</t>
  </si>
  <si>
    <t>GRADER ROAD MOTORIZED: DSL DRVN SECTIONALIZED</t>
  </si>
  <si>
    <t>J74886</t>
  </si>
  <si>
    <t>GENERATOR SET: GAS ENG 10KW 400HZ 1-3PH AC 120/240 120/208V TAC UTIL</t>
  </si>
  <si>
    <t>J49466</t>
  </si>
  <si>
    <t>GENERATOR SET: GASOLINE ENGINE: 5KW 60HZ 1-3PH AC 120/240 120/208V SKD TAC UTIL</t>
  </si>
  <si>
    <t>J47068</t>
  </si>
  <si>
    <t>GENERATOR SET: GASOLINE ENGINE: TRAILER MTD: 3KW 60HZ 2 EA MTD ON M101 PU-617</t>
  </si>
  <si>
    <t>J46384</t>
  </si>
  <si>
    <t>GENERATOR SET: DIESEL ENGINE TRAILER MTD: 3KW 60HZ 2 EA MTD ON M101 PU-625</t>
  </si>
  <si>
    <t>J46252</t>
  </si>
  <si>
    <t>GENERATOR SET: GASOLINE ENGINE: TBLR FRAME SKID MTD: 3KW DC 28V SHK TAC UTILITY</t>
  </si>
  <si>
    <t>J46110</t>
  </si>
  <si>
    <t>GENERATOR SET: GASOLINE ENGINE: 3KW 400HZ 1-3PH AC 120/208/240V TAC UTIL</t>
  </si>
  <si>
    <t>J45836</t>
  </si>
  <si>
    <t>GENERATOR SET: GASOLINE ENGINE: SKID MTD: 3KW 60HZ 1-3PH 120/240 120/208V TAC UTILITY</t>
  </si>
  <si>
    <t>J45699</t>
  </si>
  <si>
    <t>GENERATOR SET: GASOLINE ENGINE: 1.5KW 60HZ 1PH 2 WIRE AC 120V SHOCK TAC UTILITY</t>
  </si>
  <si>
    <t>J43918</t>
  </si>
  <si>
    <t>GENERATOR SET: GASOLINE ENGINE: TRAILER MTD: PU-409/M</t>
  </si>
  <si>
    <t>J41897</t>
  </si>
  <si>
    <t>GENERATOR SET: DIESEL ENGINE SKID MTD: 200KW 60HZ 3PH AC 240/416V TACTICAL PRECISE</t>
  </si>
  <si>
    <t>J40150</t>
  </si>
  <si>
    <t>GENERATOR SET: DIESEL ENGINE 60KW 60HZ 3PH AC 120/208 240/416 50HZ TAC UTIL</t>
  </si>
  <si>
    <t>J38301</t>
  </si>
  <si>
    <t>GENERATOR SET: DIESEL ENGINE 30KW AC 120/208 240/416V 3PH 400HZ TAC PRECISE</t>
  </si>
  <si>
    <t>J36725</t>
  </si>
  <si>
    <t>GENERATOR SET: DIESEL ENGINE TRAILER MTD: 30KW 60HZ MTD ON M-200A1 PU-406</t>
  </si>
  <si>
    <t>J36383</t>
  </si>
  <si>
    <t>GENERATOR SET: DIESEL ENGINE: 30KW 60HZ 3PH AC 120/208 240/416V 50HZ TAC UTIL</t>
  </si>
  <si>
    <t>J36109</t>
  </si>
  <si>
    <t>GENERATOR SET: DIESEL ENGINE 15KW AC 120/208 240/416V 3PH 400HZ SKD TAC PREC</t>
  </si>
  <si>
    <t>J36006</t>
  </si>
  <si>
    <t>GENERATOR SET: DIESEL ENGINE SKID MTD: 15KW 60HZ 3PH AC 120/208 240/416V TAC UTIL</t>
  </si>
  <si>
    <t>J35835</t>
  </si>
  <si>
    <t>GENERATOR SET: DIESEL ENGINE: 10KW 60HZ 1-3PH AC 120/208 120/240V TAC UTIL</t>
  </si>
  <si>
    <t>J35825</t>
  </si>
  <si>
    <t>GENERATOR SET: DIESEL ENGINE: 5KW 60HZ 1-3PH AC 120/208 120/240V TAC UTIL</t>
  </si>
  <si>
    <t>J35813</t>
  </si>
  <si>
    <t>GENERATOR SET: DIESEL ENGINE TRAILER MTD: 100KW 60HZ MTD ON M353 PU-495</t>
  </si>
  <si>
    <t>J35801</t>
  </si>
  <si>
    <t>GENERATOR SET: DIESEL ENGINE TRAILER MTD: 60KW 400HZ MTD ON M-200A1 PU-707</t>
  </si>
  <si>
    <t>J35680</t>
  </si>
  <si>
    <t>GENERATOR SET: DIESEL ENGINE TRAILER MTD: 60KW 60HZ MTD ON M-200A1 PU-650</t>
  </si>
  <si>
    <t>J35629</t>
  </si>
  <si>
    <t>GENERATOR SET: DIESEL ENGINE TRAILER MTD: 60KW 60HZ MTD ON M-200A1 PU-699</t>
  </si>
  <si>
    <t>J35595</t>
  </si>
  <si>
    <t>GENERATOR SET: DIESEL ENGINE TRAILER MTD: 15KW 60HZ MTD ON M-200A1 PU-405</t>
  </si>
  <si>
    <t>J35492</t>
  </si>
  <si>
    <t>GENERATOR SMOKE MECHANICAL: PULSE JET</t>
  </si>
  <si>
    <t>J30492</t>
  </si>
  <si>
    <t>GENERATING UNIT: C/O BLDG STR W/GEN ST DSL ENG 750KW 60HZ AC</t>
  </si>
  <si>
    <t>J30093</t>
  </si>
  <si>
    <t>Stryker: INFANTRY CARRIER VEHICLE</t>
  </si>
  <si>
    <t>J22626</t>
  </si>
  <si>
    <t>FUEL SYSTEM SUPPLY POINT: PTBL 60000 GAL LESS FLTR PUMP AND TANK</t>
  </si>
  <si>
    <t>J04717</t>
  </si>
  <si>
    <t>FORWARD AREA REFUELING EQUIPMENT: (FARE)</t>
  </si>
  <si>
    <t>H94824</t>
  </si>
  <si>
    <t>HEAVY ASSAULT BRIDGE: WOLVERINE (HAB)</t>
  </si>
  <si>
    <t>H82510</t>
  </si>
  <si>
    <t>FLOODLIGHT TELESCOPING TRAILER MOUNTED GENERATOR: SELF CONTAINED</t>
  </si>
  <si>
    <t>H79426</t>
  </si>
  <si>
    <t>FLOODLIGHT ST ELEC: PTBL 6 LIGHTS MST MTD 5KW 120/208V (ARMY)</t>
  </si>
  <si>
    <t>H79221</t>
  </si>
  <si>
    <t>H57642</t>
  </si>
  <si>
    <t>FIRE FIGHTING EQUIPMENT SET: TRUCK MTD MULTIPURPOSE</t>
  </si>
  <si>
    <t>H56391</t>
  </si>
  <si>
    <t>HIGH MOBILITY ARTILLERY ROCKET SYSTEM: HIMARS</t>
  </si>
  <si>
    <t>H53326</t>
  </si>
  <si>
    <t>HELICOPTER ATTACK: AH-64D</t>
  </si>
  <si>
    <t>H48918</t>
  </si>
  <si>
    <t>HELICOPTER CARGO: MH-47E</t>
  </si>
  <si>
    <t>H46150</t>
  </si>
  <si>
    <t>HELICOPTER UTILITY: UH-60M</t>
  </si>
  <si>
    <t>H32429</t>
  </si>
  <si>
    <t>HELICOPTER UTILITY: UH-60L</t>
  </si>
  <si>
    <t>H32361</t>
  </si>
  <si>
    <t>HELICOPTER UTILITY: UH-1V</t>
  </si>
  <si>
    <t>H31872</t>
  </si>
  <si>
    <t>HELICOPTER UTILITY: EUH-60L:</t>
  </si>
  <si>
    <t>H31595</t>
  </si>
  <si>
    <t>HELICOPTER LIGHT UTILITY (LUH): UH-72A</t>
  </si>
  <si>
    <t>H31329</t>
  </si>
  <si>
    <t>HELICOPTER OBSERVATION: OH-58C</t>
  </si>
  <si>
    <t>H31110</t>
  </si>
  <si>
    <t>HELICOPTER CARGO: MH-60K</t>
  </si>
  <si>
    <t>H30766</t>
  </si>
  <si>
    <t>HELICOPTER CARGO: TRANSPORT: CH-47D</t>
  </si>
  <si>
    <t>H30517</t>
  </si>
  <si>
    <t>HELICOPTER ADVANCED ATTACK: AH- 64A</t>
  </si>
  <si>
    <t>H28647</t>
  </si>
  <si>
    <t>HEATER DUCT TYP PORTABLE: 120000BTU</t>
  </si>
  <si>
    <t>H24907</t>
  </si>
  <si>
    <t>HEATER DUCT TYPE PORTABLE 350K BTU</t>
  </si>
  <si>
    <t>H00654</t>
  </si>
  <si>
    <t>HEATER DUCT TYPE PORTABLE 1200-00 BTUS</t>
  </si>
  <si>
    <t>H00586</t>
  </si>
  <si>
    <t>GENERATOR SMOKE MECHANICAL: MECHANIZED SMOKE OBSCURANT SYSTEM</t>
  </si>
  <si>
    <t>G87229</t>
  </si>
  <si>
    <t>GENERATOR SET: DIESEL ENGINE TRAILER MTD: 15KW 60HZ</t>
  </si>
  <si>
    <t>G78374</t>
  </si>
  <si>
    <t>GENERATOR SET: DIESEL ENGINE TRAILER MTD: 60KW 50/60HZ PU805 CHASSIS W/FENDER</t>
  </si>
  <si>
    <t>G78306</t>
  </si>
  <si>
    <t>GENERATOR SET: DIESEL ENGINE TRAILER MTD: 15KW 400HZ</t>
  </si>
  <si>
    <t>G78203</t>
  </si>
  <si>
    <t>GENERATOR SET: DIESEL ENGINE AN/MJQ-33</t>
  </si>
  <si>
    <t>G78135</t>
  </si>
  <si>
    <t>GENERATOR SET: COM DIESEL ENGINE SKID MTD: 3KW 400HZ</t>
  </si>
  <si>
    <t>G74847</t>
  </si>
  <si>
    <t>GRADER ROAD MOTORIZED: DSL DRVN HVY (CCE)</t>
  </si>
  <si>
    <t>G74783</t>
  </si>
  <si>
    <t>GENERATOR SET: DIESEL ENGINE SKID MTD: 10KW 400HZ</t>
  </si>
  <si>
    <t>G74779</t>
  </si>
  <si>
    <t>GENERATOR SET: DIESEL ENGINE SKID MTD: 10KW 60HZ</t>
  </si>
  <si>
    <t>G74711</t>
  </si>
  <si>
    <t>GENERATOR SET: DIESEL ENGINE SKID MTD: 30KW 400HZ</t>
  </si>
  <si>
    <t>G74643</t>
  </si>
  <si>
    <t>GENERATOR SET: DIESEL ENGINE SKID MTD: 30KW 50/60HZ</t>
  </si>
  <si>
    <t>G74575</t>
  </si>
  <si>
    <t>GENERATOR SMOKE MECHANICAL: MOTORIZED FOR DUAL PURPOSE UNIT M56</t>
  </si>
  <si>
    <t>G58151</t>
  </si>
  <si>
    <t>GENERATOR SET: DIESEL ENGINE TRAILER MTD: PU-802</t>
  </si>
  <si>
    <t>G53778</t>
  </si>
  <si>
    <t>GENERATOR SET: DIESEL ENGINE TRAILER MTD: 10KW 400HZMTD ON M116A2 PU-799</t>
  </si>
  <si>
    <t>G53403</t>
  </si>
  <si>
    <t>GENERATOR SET: SMOKE MECHANICAL: PULSE JET M157</t>
  </si>
  <si>
    <t>G51840</t>
  </si>
  <si>
    <t>GENERATOR SET: DIESEL ENGINE TRAILER MTD: 5KW 60HZ MTD ON M116A2 PU-797</t>
  </si>
  <si>
    <t>G42238</t>
  </si>
  <si>
    <t>GENERATOR SET: DIESEL ENGINE TRAILER MTD: 10KW 60HZ MTD ONM116A2 PU-798</t>
  </si>
  <si>
    <t>G42170</t>
  </si>
  <si>
    <t>GENERATOR SET: ASSY COMMERCIAL DED TM 5KW 60HZ 120V 1PH</t>
  </si>
  <si>
    <t>G41670</t>
  </si>
  <si>
    <t>GENERATOR SET: DIESEL ENGINE TRAILER MTD: 10KW 60HZ MTD ON M116 PU-753/M</t>
  </si>
  <si>
    <t>G40744</t>
  </si>
  <si>
    <t>GENERATOR SET: DIESEL ENGINE TRAILER MTD: 5KW 60HZ MTD ON M116 PU-751/M</t>
  </si>
  <si>
    <t>G37273</t>
  </si>
  <si>
    <t>GENERATOR SET: DIESEL ENGINE: 60HZ AC</t>
  </si>
  <si>
    <t>G36237</t>
  </si>
  <si>
    <t>GENERATOR SET: DIESEL ENGINE: 28V DC</t>
  </si>
  <si>
    <t>G36169</t>
  </si>
  <si>
    <t>GENERATOR SET: DIESEL ENGINE 10KW 400HZ 1-3PH AC 120/208 120/240 TAC UTIL</t>
  </si>
  <si>
    <t>G35981</t>
  </si>
  <si>
    <t>GENERATOR SET: DIESEL ENGINE TRAILER MTD: PU-804</t>
  </si>
  <si>
    <t>G35919</t>
  </si>
  <si>
    <t>GENERATOR SET: DIESEL ENGINE TRAILER MTD: PU-803</t>
  </si>
  <si>
    <t>G35851</t>
  </si>
  <si>
    <t>DISTRIBUTOR WATER TANK TYPE: GAS TRK MTD 1000 GAL</t>
  </si>
  <si>
    <t>G28212</t>
  </si>
  <si>
    <t>DISTRIBUTION BITUMIN MATRL TANK TY: TRK MTD 1500 GAL (CCE)</t>
  </si>
  <si>
    <t>G27844</t>
  </si>
  <si>
    <t>GENERATOR SET: DIESEL ENGINE TRAINING PU-809A</t>
  </si>
  <si>
    <t>G26395</t>
  </si>
  <si>
    <t>GENERATOR SET: DIESEL ENGINE SKID MTD: 3KW 60HZ</t>
  </si>
  <si>
    <t>G18358</t>
  </si>
  <si>
    <t>GENERATOR SET: DIESEL ENGINE SKID MTD: 60KW 400HZ</t>
  </si>
  <si>
    <t>G18052</t>
  </si>
  <si>
    <t>GENERATOR SET: DIESEL ENGINE MEP-810B</t>
  </si>
  <si>
    <t>G17800</t>
  </si>
  <si>
    <t>GENERATOR SET: DIESEL ENGINE TRAILER MTD: 100KW 50/60HZ MTD ON M353 PU-807</t>
  </si>
  <si>
    <t>G17528</t>
  </si>
  <si>
    <t>GENERATOR SET: DIESEL ENGINE TRAILER MTD: 60KW 400HZ PU806 CHASSIS W/FENDER</t>
  </si>
  <si>
    <t>G17460</t>
  </si>
  <si>
    <t>GENERATOR SET: DIESEL ENGINE SKID MTD: 15KW 400HZ</t>
  </si>
  <si>
    <t>G12238</t>
  </si>
  <si>
    <t>GENERATOR SET: DIESEL ENGINE SKID MTD: 15KW 50/60HZ</t>
  </si>
  <si>
    <t>G12170</t>
  </si>
  <si>
    <t>GENERATOR SET: DIESEL ENGINE SKID MTD: 60KW 50/60HZ</t>
  </si>
  <si>
    <t>G12034</t>
  </si>
  <si>
    <t>GENERATOR SET: DIESEL ENGINE SKID MTD: 5KW 60HZ</t>
  </si>
  <si>
    <t>G11966</t>
  </si>
  <si>
    <t>FIGHTING VEHICLE: FULL TRACKED CAVALRY (CFV) M3A3</t>
  </si>
  <si>
    <t>F90796</t>
  </si>
  <si>
    <t>Stryker: FIRE SUPPORT VEHICLE (FSV)</t>
  </si>
  <si>
    <t>F86821</t>
  </si>
  <si>
    <t>FIRE SUPPORT TEAM VEHICLE: BRADLEY (BFIST)</t>
  </si>
  <si>
    <t>F86571</t>
  </si>
  <si>
    <t>DECONTAMINATING APPARATUS POWER DRIVEN SKID MOUNTED: MULTIPURPOS</t>
  </si>
  <si>
    <t>F81880</t>
  </si>
  <si>
    <t>FLOODLIGHT SET TRAILER MOUNTED: 3 FLOODLIGHTS 1000 WATT</t>
  </si>
  <si>
    <t>F79334</t>
  </si>
  <si>
    <t>FIGHTING VEHICLE: FULL TRACKED INFANTRY (IFV) M2A3</t>
  </si>
  <si>
    <t>F60564</t>
  </si>
  <si>
    <t>FIGHTING VEHICLE: FULL TRACKED CAVALRY HI SURVIVABILITY (CFV)</t>
  </si>
  <si>
    <t>F60530</t>
  </si>
  <si>
    <t>FIGHTING VEHICLE: FULL TRACKED CAVALRY (CFV)</t>
  </si>
  <si>
    <t>F60462</t>
  </si>
  <si>
    <t>FIRE UNIT VEHICLE MOUNTED: (AVENGER)</t>
  </si>
  <si>
    <t>F57713</t>
  </si>
  <si>
    <t>CRUSH SCREEN AND WASH PLANT: DSL/ELEC DRVN WHL MTD 150-225 TPH</t>
  </si>
  <si>
    <t>F49673</t>
  </si>
  <si>
    <t>CRANE TRUCK MOUNTED: HYD 25 TON CAT (CCE)</t>
  </si>
  <si>
    <t>F43429</t>
  </si>
  <si>
    <t>CRANE-SHOVEL CRWLR MOUNTED: 12-1/2T W/BOOM 30 FT W/BLK TKLE 12.5T</t>
  </si>
  <si>
    <t>F43364</t>
  </si>
  <si>
    <t>CRANE WHEEL MOUNTED: 7 TON W/BOOM CRANE 24 FT W/BLK TKLE 9 FT</t>
  </si>
  <si>
    <t>F43077</t>
  </si>
  <si>
    <t>CRANE WHEEL MOUNTED: 5 TON DSL 4X4 FULL POWER SHIFT RT AIR TRNSPT</t>
  </si>
  <si>
    <t>F43067</t>
  </si>
  <si>
    <t>CRANE TRUCK MOUNTED: ARMY AIRCRAFT MAINTENANCE AND POSITIONING</t>
  </si>
  <si>
    <t>F43003</t>
  </si>
  <si>
    <t>FORWARD AREA WATER POINT SUPPLY SYSTEM: (FAW SS)</t>
  </si>
  <si>
    <t>F42612</t>
  </si>
  <si>
    <t>FORWARD AREA REFUELING SYSTEM: ADVANCED AVIATION (AAFARS)</t>
  </si>
  <si>
    <t>F42611</t>
  </si>
  <si>
    <t>FIGHTING VEHICLE: FULL TRACKED INFANTRY HI SURVIVABILITY (IFV)</t>
  </si>
  <si>
    <t>F40375</t>
  </si>
  <si>
    <t>FIGHTING VEHICLE: FULL TRACKED INFANTRY (IFV)</t>
  </si>
  <si>
    <t>F40307</t>
  </si>
  <si>
    <t>FIELD KITCHEN: MODULAR</t>
  </si>
  <si>
    <t>F39561</t>
  </si>
  <si>
    <t>CRANE WHEEL MOUNTED: 20 TON W/BOOM CRANE 30 FT W/BLK TKLE 20 TON</t>
  </si>
  <si>
    <t>F39378</t>
  </si>
  <si>
    <t>CRANE BARGE: 89 TO 250 TON</t>
  </si>
  <si>
    <t>F36090</t>
  </si>
  <si>
    <t>FUZZ SETTER: PORTABLE INDUCTIVE ARTILLERY</t>
  </si>
  <si>
    <t>F16879</t>
  </si>
  <si>
    <t>COMPRESSOR RECIPROCATING POWER DRIVEN: FLAME THROWER 3 1/2 CFM</t>
  </si>
  <si>
    <t>E74037</t>
  </si>
  <si>
    <t>COMPRESSOR UNIT RTY:  AIR TRLR MTD DSL DRVN 250CFM 100PSI</t>
  </si>
  <si>
    <t>E72804</t>
  </si>
  <si>
    <t>COMPRESSOR UNIT RCP: AIR WHL GAS DRVN 4 CFM 3000PSI</t>
  </si>
  <si>
    <t>E70817</t>
  </si>
  <si>
    <t>COMPRESSOR UNIT RCP: TRLR 2 WHL PNEU TIRES GAS DRVN 15 CFM 175 PSI</t>
  </si>
  <si>
    <t>E70338</t>
  </si>
  <si>
    <t>COMPRESSOR UNIT RCP: TRK 2 WHL PNEU TIRES GAS DRVN 8 CFM 175 PSI</t>
  </si>
  <si>
    <t>E70201</t>
  </si>
  <si>
    <t>COMPRESSOR UNIT RCP: TRK 2 WHL PNEU TIRES GAS DRVN 5 CFM 175 PSI</t>
  </si>
  <si>
    <t>E70064</t>
  </si>
  <si>
    <t>COMPRESSOR UNIT RCP: AIR REC GAS AND DIESEL DRVN 88.5CFM 100PSI DIVING</t>
  </si>
  <si>
    <t>E69790</t>
  </si>
  <si>
    <t>COMPRESSOR UNIT RCP: AIR REC GAS DRVN 15 CFM 175 PSI</t>
  </si>
  <si>
    <t>E69242</t>
  </si>
  <si>
    <t>COMPRESSOR UNIT RCP: AIR REC GAS DRVN 5 CFM 175 PSI</t>
  </si>
  <si>
    <t>E69105</t>
  </si>
  <si>
    <t>COMPACTOR HIGH SPEED: TAMPING SELF-PROPELLED (CCE)</t>
  </si>
  <si>
    <t>E61618</t>
  </si>
  <si>
    <t>COMBAT VEHICLE ANTI-TANK: IMPROVED TOW VEHICLE (W/O TOW WEAPON)</t>
  </si>
  <si>
    <t>E56896</t>
  </si>
  <si>
    <t>EXCAVATOR: HYDRAULIC (HYEX) TYPE II MLTIPURPOSE CRAWLER MOUNT</t>
  </si>
  <si>
    <t>E41791</t>
  </si>
  <si>
    <t>CLEANER STEAM PRESSURE JET: SKIDMTD 125 PSI MAX OIL HTD</t>
  </si>
  <si>
    <t>E32466</t>
  </si>
  <si>
    <t>EXCAVATOR: HYDRAULIC (HYEX) TYPE III MULTIPURPOSE CRAWLER MOUNT</t>
  </si>
  <si>
    <t>E27860</t>
  </si>
  <si>
    <t>EXCAVATOR: HYDRAULIC (HYEX) TYPE I MULTIPURPOSE CRAWLER MOUNT</t>
  </si>
  <si>
    <t>E27792</t>
  </si>
  <si>
    <t>DECONTAMINATING APPARATUS: PWR DRVN LT WT</t>
  </si>
  <si>
    <t>D82404</t>
  </si>
  <si>
    <t>DIVING EQUIPMENT SET: SCUBA DIVING SUPP TYPE B</t>
  </si>
  <si>
    <t>D32927</t>
  </si>
  <si>
    <t>DIVING EQUIPMENT SET: SCUBA DIVING SUPP TYPE A</t>
  </si>
  <si>
    <t>D32859</t>
  </si>
  <si>
    <t>DISTRIBUTOR WATER: SELF PROPELLED 2500 GALLON SECTIONALIZED</t>
  </si>
  <si>
    <t>D28804</t>
  </si>
  <si>
    <t>DISTRIBUTOR WATER: SELF PROPELLED 2500 GALLON NON-SECTIONALIZED</t>
  </si>
  <si>
    <t>D28736</t>
  </si>
  <si>
    <t>CART GENERAL HAULING: 12-3/4 CU FT CAP 52-1/8X30-3/4X12-1/2 IN</t>
  </si>
  <si>
    <t>D13545</t>
  </si>
  <si>
    <t>CARRIER PERSONNEL FULL TRACKED: ARMORED</t>
  </si>
  <si>
    <t>D12087</t>
  </si>
  <si>
    <t>CARRIER COMMAND POST: LIGHT TRACKED</t>
  </si>
  <si>
    <t>D11538</t>
  </si>
  <si>
    <t>CARRIER CARGO TRACKED: 6 TON</t>
  </si>
  <si>
    <t>D11049</t>
  </si>
  <si>
    <t>CARRIER 107 MILLIMETER MORTAR: SELF PROPELLED (LESS MORTAR)</t>
  </si>
  <si>
    <t>D10741</t>
  </si>
  <si>
    <t>CONTAINER HANDLING: HEAVY EXP MOBIL TACT TRK (HEMTT)</t>
  </si>
  <si>
    <t>C84930</t>
  </si>
  <si>
    <t>CONTAINER ASSEMBLY REFRIGERATED: 8X8X20 W/9000 BTU REF UNIT</t>
  </si>
  <si>
    <t>C84541</t>
  </si>
  <si>
    <t>CAVALRY FIGHTING VEHICLE: M3</t>
  </si>
  <si>
    <t>C76335</t>
  </si>
  <si>
    <t>COMPRESSOR UNIT RCP: AIR 5 HP GAS AND DIESEL DRVN 5.1 CFM 3200 PSI</t>
  </si>
  <si>
    <t>C74517</t>
  </si>
  <si>
    <t>COMPRESSOR UNIT RCP: AIR DSL DRVN SKID MTD 24CFM 3200 PSI</t>
  </si>
  <si>
    <t>C73191</t>
  </si>
  <si>
    <t>COMPRESSOR UNIT RTY: AIR WHL DSL DRVN 750 CFM 100 PSI (CCE)</t>
  </si>
  <si>
    <t>C72872</t>
  </si>
  <si>
    <t>CABLE LASHING MACHINE: LC-231/FT</t>
  </si>
  <si>
    <t>C66664</t>
  </si>
  <si>
    <t>Stryker: COMMANDER VEHICLE CV</t>
  </si>
  <si>
    <t>C41314</t>
  </si>
  <si>
    <t>COMMAND SYSTEM TACTICAL: PATRIOT(TCS) MODEL SG1207 A/U</t>
  </si>
  <si>
    <t>C40814</t>
  </si>
  <si>
    <t>CRANE WHEEL MOUNTED: HYDRAULIC ROUGH TERRAIN (RTCC)</t>
  </si>
  <si>
    <t>C39398</t>
  </si>
  <si>
    <t>CRANE WHEEL MOUNTED: HYDRAULIC 25 TON ALL TERRAIN AT422T</t>
  </si>
  <si>
    <t>C36586</t>
  </si>
  <si>
    <t>CRANE WHEEL MOUNTED: HYDRAULIC 7-1/2 TON LIGHT AIRMOBILE/AIRBORNE</t>
  </si>
  <si>
    <t>C36219</t>
  </si>
  <si>
    <t>CRANE WHEEL MOUNTED: HYDRAULIC LIGHT 7-1/2 TON W/CAB</t>
  </si>
  <si>
    <t>C36151</t>
  </si>
  <si>
    <t>CLEANER STEAM PRESSURE JET TRAILER MOUNTED:</t>
  </si>
  <si>
    <t>C32887</t>
  </si>
  <si>
    <t>CONTAINERIZED KITCHEN</t>
  </si>
  <si>
    <t>C27633</t>
  </si>
  <si>
    <t>BRIDGE ARMORED VEHICLE LAUNCHED SCISSORS TYPE: CL 60 ALUM 60 FT LG OF SPAN</t>
  </si>
  <si>
    <t>C20414</t>
  </si>
  <si>
    <t>BREAKER PAVING: PNEU DRVN 25 LB CLASS</t>
  </si>
  <si>
    <t>C18729</t>
  </si>
  <si>
    <t>BREAKER PAVING: GAS DRVN 70 LB CLASS</t>
  </si>
  <si>
    <t>C18481</t>
  </si>
  <si>
    <t>CARRIER PERSONNEL FULL TRACKED: ARMORED (RISE)</t>
  </si>
  <si>
    <t>C18234</t>
  </si>
  <si>
    <t>CARRIER CARGO FLATBED: ARTICULATED TRKD 2 TON (SUSV)</t>
  </si>
  <si>
    <t>C16921</t>
  </si>
  <si>
    <t>CH-47F IMPROVED CARGO HELICOPTER:</t>
  </si>
  <si>
    <t>C15172</t>
  </si>
  <si>
    <t>ROLL ON/ROLL OFF DISCHARGE FACILITY: &lt;RO/RO DF&gt;</t>
  </si>
  <si>
    <t>C14572</t>
  </si>
  <si>
    <t>FLOATING CAUSEWAY</t>
  </si>
  <si>
    <t>C14504</t>
  </si>
  <si>
    <t>CARRIER SMOKE GENERATOR: FULL TRACKED ARMORED</t>
  </si>
  <si>
    <t>C12815</t>
  </si>
  <si>
    <t>CARRIER PERSONNEL FULL TRACKED: ARMORED FIRE SUPPORT</t>
  </si>
  <si>
    <t>C12155</t>
  </si>
  <si>
    <t>CARRIER CARGO TRACKED: 1.5T M973</t>
  </si>
  <si>
    <t>C11280</t>
  </si>
  <si>
    <t>CARRIER ARMORED COMMAND POST: FULL TRACKED</t>
  </si>
  <si>
    <t>C11158</t>
  </si>
  <si>
    <t>CARRIER 120 MILLIMETER MORTAR: SELF PROPELLED ARMORED</t>
  </si>
  <si>
    <t>C10990</t>
  </si>
  <si>
    <t>CARRIER AMMUNITION: TRACKED VEHICLE (CATV)</t>
  </si>
  <si>
    <t>C10908</t>
  </si>
  <si>
    <t>CARRIER AMBULANCE: ARTICULATED TRACKED 1-1/2 TON (SUSV)</t>
  </si>
  <si>
    <t>C00255</t>
  </si>
  <si>
    <t>BATH UNIT PORTABLE: GED 8-12 SH LESS POWER</t>
  </si>
  <si>
    <t>B43663</t>
  </si>
  <si>
    <t>BRIDGE ARMORED VEHICLE LAUNCHED SCISSORS TYPE: 63 FT (AVLB) MLC 70</t>
  </si>
  <si>
    <t>B31098</t>
  </si>
  <si>
    <t>BOAT BRIDGE ERECTION INBOARD ENGINE: SHALLOW DRAFT</t>
  </si>
  <si>
    <t>B25476</t>
  </si>
  <si>
    <t>ARMORED SECURITY VEHICLE: WHEELED W/MOUNT (ASV)</t>
  </si>
  <si>
    <t>A93374</t>
  </si>
  <si>
    <t>Stryker: ANTITANK: GUIDED MISSILE VEHICLE (ATGM)</t>
  </si>
  <si>
    <t>A83852</t>
  </si>
  <si>
    <t>AIRBORNE RECONNAISSANCE: LOW-MULTIFUNCTION (ARL-M) AN/ASQ-223</t>
  </si>
  <si>
    <t>A35499</t>
  </si>
  <si>
    <t>AIRPLANE CARGO TRANSPORT: C-12F</t>
  </si>
  <si>
    <t>A30062</t>
  </si>
  <si>
    <t>AIRPLANE CARGO TRANSPORT: C-23B</t>
  </si>
  <si>
    <t>A29880</t>
  </si>
  <si>
    <t>AIRPLANE CARGO TRANSPORT: C-12D</t>
  </si>
  <si>
    <t>A29812</t>
  </si>
  <si>
    <t>AIRPLANE CARGO TRANSPORT: C-12C</t>
  </si>
  <si>
    <t>A29744</t>
  </si>
  <si>
    <t>AERIAL SCOUT HELICOPTER: OH-58D</t>
  </si>
  <si>
    <t>A21633</t>
  </si>
  <si>
    <t>ACCESSORY OUTFIT GASOLINE FIELD RANGE: ACCOM 50 MEN</t>
  </si>
  <si>
    <t>A03210</t>
  </si>
  <si>
    <t>AUGER EARTH BOOM MOUNTED: HYD SMALL EMPLACEMENT EXCAVATOR (SEE)</t>
  </si>
  <si>
    <t>A02812</t>
  </si>
  <si>
    <t>KM/hr</t>
  </si>
  <si>
    <t>Gal/hr</t>
  </si>
  <si>
    <t>Classification (U)</t>
  </si>
  <si>
    <t>Fuel_TYPE (U)</t>
  </si>
  <si>
    <t>SubClass (U)</t>
  </si>
  <si>
    <t>XC_Speed (U)</t>
  </si>
  <si>
    <t>SR_Speed (U)</t>
  </si>
  <si>
    <t>PR_Speed (U)</t>
  </si>
  <si>
    <t>Armor_XC (U)</t>
  </si>
  <si>
    <t>Armor_SR (U)</t>
  </si>
  <si>
    <t>Armor_PR (U)</t>
  </si>
  <si>
    <t>Armor_Idle (U)</t>
  </si>
  <si>
    <t>Armor_Other (U)</t>
  </si>
  <si>
    <t>XC_RATE (U)</t>
  </si>
  <si>
    <t>SR_Rate (U)</t>
  </si>
  <si>
    <t>PR_Rate (U)</t>
  </si>
  <si>
    <t>IDLE_RATE (U)</t>
  </si>
  <si>
    <t>Other_Rate (U)</t>
  </si>
  <si>
    <t>NOMENCLATURE (U)</t>
  </si>
  <si>
    <t>LIN (U)</t>
  </si>
  <si>
    <t>Standard (CONUS) Configuration</t>
  </si>
  <si>
    <t>There are Columns for Standard Configuration and Up Armored</t>
  </si>
  <si>
    <t>Cross Country Fuel Rate for Wheeled and Tracked Vehicles, Max Speed/Hover For Aviation</t>
  </si>
  <si>
    <t>XC_Rate</t>
  </si>
  <si>
    <t>Secondary Road Fuel Rate for Wheeled and Tracked Vehicles, max Range for Aviation</t>
  </si>
  <si>
    <t>SR_Rate</t>
  </si>
  <si>
    <t>Primary Road Fuel Rate for Wheeled and Tracked Vehicles,  Max Endurance For Aviation</t>
  </si>
  <si>
    <t>PR_Rate</t>
  </si>
  <si>
    <t>For Single Burnrate Equipment</t>
  </si>
  <si>
    <t>Other Rate</t>
  </si>
  <si>
    <t xml:space="preserve">a One in the speed Columns(M-O)means that the Calculation is keep in Gals/Hr 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</si>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</sst>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indexed="8"/>
      <name val="Arial"/>
    </font>
    <font>
      <sz val="11"/>
      <color indexed="8"/>
      <name val="Calibri"/>
      <charset val="162"/>
    </font>
    <font>
      <sz val="10"/>
      <color indexed="8"/>
      <name val="Tahoma"/>
    </font>
  </fonts>
  <fills count="22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288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0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4" fillId="0" borderId="0"/>
  </cellStyleXfs>
  <cellXfs count="32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15" borderId="1" xfId="0" applyFont="1" applyFill="1" applyBorder="1" applyAlignment="1">
      <alignment horizontal="center" vertical="center" wrapText="1" readingOrder="1"/>
    </xf>
    <xf numFmtId="0" fontId="7" fillId="15" borderId="1" xfId="0" applyFont="1" applyFill="1" applyBorder="1" applyAlignment="1">
      <alignment horizontal="center" vertical="center" wrapText="1" readingOrder="1"/>
    </xf>
    <xf numFmtId="0" fontId="9" fillId="0" borderId="1" xfId="0" applyFont="1" applyBorder="1"/>
    <xf numFmtId="0" fontId="12" fillId="0" borderId="0" xfId="0" applyFont="1"/>
    <xf numFmtId="0" fontId="12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11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16" fontId="18" fillId="0" borderId="6" xfId="0" applyNumberFormat="1" applyFont="1" applyFill="1" applyBorder="1" applyAlignment="1">
      <alignment horizontal="center"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/>
    </xf>
    <xf numFmtId="16" fontId="12" fillId="12" borderId="1" xfId="0" applyNumberFormat="1" applyFont="1" applyFill="1" applyBorder="1"/>
    <xf numFmtId="16" fontId="12" fillId="6" borderId="1" xfId="0" applyNumberFormat="1" applyFont="1" applyFill="1" applyBorder="1"/>
    <xf numFmtId="0" fontId="9" fillId="0" borderId="0" xfId="0" applyFont="1"/>
    <xf numFmtId="0" fontId="12" fillId="0" borderId="2" xfId="0" applyFont="1" applyBorder="1"/>
    <xf numFmtId="0" fontId="12" fillId="0" borderId="0" xfId="0" applyFont="1" applyBorder="1"/>
    <xf numFmtId="16" fontId="12" fillId="11" borderId="1" xfId="0" applyNumberFormat="1" applyFont="1" applyFill="1" applyBorder="1"/>
    <xf numFmtId="16" fontId="12" fillId="10" borderId="1" xfId="0" applyNumberFormat="1" applyFont="1" applyFill="1" applyBorder="1"/>
    <xf numFmtId="16" fontId="12" fillId="17" borderId="1" xfId="0" applyNumberFormat="1" applyFont="1" applyFill="1" applyBorder="1"/>
    <xf numFmtId="0" fontId="12" fillId="12" borderId="1" xfId="0" applyFont="1" applyFill="1" applyBorder="1"/>
    <xf numFmtId="0" fontId="12" fillId="13" borderId="1" xfId="0" applyFont="1" applyFill="1" applyBorder="1"/>
    <xf numFmtId="0" fontId="12" fillId="0" borderId="3" xfId="0" applyFont="1" applyBorder="1"/>
    <xf numFmtId="0" fontId="9" fillId="0" borderId="0" xfId="0" applyFont="1" applyAlignment="1"/>
    <xf numFmtId="4" fontId="12" fillId="8" borderId="4" xfId="0" applyNumberFormat="1" applyFont="1" applyFill="1" applyBorder="1"/>
    <xf numFmtId="0" fontId="12" fillId="11" borderId="9" xfId="0" applyFont="1" applyFill="1" applyBorder="1"/>
    <xf numFmtId="0" fontId="12" fillId="11" borderId="5" xfId="0" applyFont="1" applyFill="1" applyBorder="1"/>
    <xf numFmtId="0" fontId="12" fillId="11" borderId="4" xfId="0" applyFont="1" applyFill="1" applyBorder="1"/>
    <xf numFmtId="0" fontId="12" fillId="11" borderId="11" xfId="0" applyFont="1" applyFill="1" applyBorder="1"/>
    <xf numFmtId="0" fontId="12" fillId="11" borderId="10" xfId="0" applyFont="1" applyFill="1" applyBorder="1"/>
    <xf numFmtId="0" fontId="12" fillId="11" borderId="7" xfId="0" applyFont="1" applyFill="1" applyBorder="1"/>
    <xf numFmtId="0" fontId="12" fillId="0" borderId="1" xfId="0" applyFont="1" applyFill="1" applyBorder="1"/>
    <xf numFmtId="0" fontId="9" fillId="0" borderId="0" xfId="0" applyFont="1" applyFill="1" applyBorder="1" applyAlignment="1"/>
    <xf numFmtId="0" fontId="21" fillId="0" borderId="1" xfId="0" applyFont="1" applyFill="1" applyBorder="1"/>
    <xf numFmtId="0" fontId="12" fillId="0" borderId="12" xfId="0" applyFont="1" applyBorder="1"/>
    <xf numFmtId="0" fontId="9" fillId="0" borderId="14" xfId="0" applyFont="1" applyBorder="1"/>
    <xf numFmtId="0" fontId="12" fillId="0" borderId="6" xfId="0" applyFont="1" applyBorder="1"/>
    <xf numFmtId="0" fontId="12" fillId="0" borderId="3" xfId="0" applyFont="1" applyFill="1" applyBorder="1"/>
    <xf numFmtId="0" fontId="12" fillId="0" borderId="13" xfId="0" applyFont="1" applyBorder="1"/>
    <xf numFmtId="0" fontId="9" fillId="0" borderId="2" xfId="0" applyFont="1" applyBorder="1"/>
    <xf numFmtId="0" fontId="12" fillId="0" borderId="10" xfId="0" applyFont="1" applyBorder="1"/>
    <xf numFmtId="0" fontId="12" fillId="13" borderId="3" xfId="0" applyFont="1" applyFill="1" applyBorder="1"/>
    <xf numFmtId="0" fontId="12" fillId="18" borderId="6" xfId="0" applyFont="1" applyFill="1" applyBorder="1"/>
    <xf numFmtId="0" fontId="12" fillId="18" borderId="4" xfId="0" applyFont="1" applyFill="1" applyBorder="1"/>
    <xf numFmtId="0" fontId="12" fillId="0" borderId="2" xfId="0" applyFont="1" applyFill="1" applyBorder="1"/>
    <xf numFmtId="0" fontId="12" fillId="17" borderId="1" xfId="0" applyFont="1" applyFill="1" applyBorder="1"/>
    <xf numFmtId="0" fontId="12" fillId="13" borderId="12" xfId="0" applyFont="1" applyFill="1" applyBorder="1"/>
    <xf numFmtId="0" fontId="12" fillId="0" borderId="9" xfId="0" applyFont="1" applyBorder="1"/>
    <xf numFmtId="0" fontId="12" fillId="0" borderId="0" xfId="0" applyFont="1" applyFill="1" applyBorder="1"/>
    <xf numFmtId="0" fontId="12" fillId="18" borderId="23" xfId="0" applyFont="1" applyFill="1" applyBorder="1"/>
    <xf numFmtId="0" fontId="12" fillId="18" borderId="3" xfId="0" applyFont="1" applyFill="1" applyBorder="1"/>
    <xf numFmtId="0" fontId="12" fillId="18" borderId="8" xfId="0" applyFont="1" applyFill="1" applyBorder="1"/>
    <xf numFmtId="0" fontId="12" fillId="18" borderId="1" xfId="0" applyFont="1" applyFill="1" applyBorder="1"/>
    <xf numFmtId="0" fontId="10" fillId="18" borderId="1" xfId="0" applyFont="1" applyFill="1" applyBorder="1"/>
    <xf numFmtId="0" fontId="9" fillId="0" borderId="0" xfId="0" applyFont="1" applyFill="1" applyBorder="1" applyAlignment="1">
      <alignment horizontal="center"/>
    </xf>
    <xf numFmtId="0" fontId="21" fillId="19" borderId="1" xfId="0" applyFont="1" applyFill="1" applyBorder="1"/>
    <xf numFmtId="0" fontId="12" fillId="0" borderId="7" xfId="0" applyFont="1" applyBorder="1"/>
    <xf numFmtId="0" fontId="9" fillId="0" borderId="25" xfId="0" applyFont="1" applyBorder="1" applyAlignment="1"/>
    <xf numFmtId="0" fontId="12" fillId="0" borderId="25" xfId="0" applyFont="1" applyBorder="1"/>
    <xf numFmtId="16" fontId="12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 readingOrder="1"/>
    </xf>
    <xf numFmtId="0" fontId="12" fillId="12" borderId="6" xfId="0" applyFont="1" applyFill="1" applyBorder="1"/>
    <xf numFmtId="0" fontId="12" fillId="0" borderId="1" xfId="0" applyFont="1" applyBorder="1" applyAlignment="1">
      <alignment horizontal="right"/>
    </xf>
    <xf numFmtId="0" fontId="12" fillId="17" borderId="1" xfId="0" applyNumberFormat="1" applyFont="1" applyFill="1" applyBorder="1"/>
    <xf numFmtId="0" fontId="12" fillId="0" borderId="1" xfId="0" applyNumberFormat="1" applyFont="1" applyBorder="1"/>
    <xf numFmtId="0" fontId="12" fillId="0" borderId="1" xfId="0" applyNumberFormat="1" applyFont="1" applyFill="1" applyBorder="1"/>
    <xf numFmtId="0" fontId="12" fillId="0" borderId="2" xfId="0" applyNumberFormat="1" applyFont="1" applyFill="1" applyBorder="1"/>
    <xf numFmtId="0" fontId="12" fillId="17" borderId="2" xfId="0" applyNumberFormat="1" applyFont="1" applyFill="1" applyBorder="1"/>
    <xf numFmtId="0" fontId="12" fillId="10" borderId="1" xfId="0" applyNumberFormat="1" applyFont="1" applyFill="1" applyBorder="1"/>
    <xf numFmtId="0" fontId="12" fillId="0" borderId="0" xfId="0" applyNumberFormat="1" applyFont="1"/>
    <xf numFmtId="0" fontId="7" fillId="19" borderId="13" xfId="0" applyFont="1" applyFill="1" applyBorder="1" applyAlignment="1">
      <alignment horizontal="center" vertical="center" wrapText="1" readingOrder="1"/>
    </xf>
    <xf numFmtId="0" fontId="12" fillId="19" borderId="1" xfId="0" applyFont="1" applyFill="1" applyBorder="1"/>
    <xf numFmtId="0" fontId="10" fillId="19" borderId="1" xfId="0" applyFont="1" applyFill="1" applyBorder="1"/>
    <xf numFmtId="0" fontId="12" fillId="19" borderId="3" xfId="0" applyFont="1" applyFill="1" applyBorder="1"/>
    <xf numFmtId="0" fontId="9" fillId="19" borderId="2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12" fillId="19" borderId="0" xfId="0" applyFont="1" applyFill="1"/>
    <xf numFmtId="0" fontId="7" fillId="19" borderId="12" xfId="0" applyFont="1" applyFill="1" applyBorder="1" applyAlignment="1">
      <alignment horizontal="center" vertical="center" wrapText="1" readingOrder="1"/>
    </xf>
    <xf numFmtId="0" fontId="7" fillId="19" borderId="9" xfId="0" applyFont="1" applyFill="1" applyBorder="1" applyAlignment="1">
      <alignment horizontal="center" vertical="center" wrapText="1" readingOrder="1"/>
    </xf>
    <xf numFmtId="0" fontId="9" fillId="19" borderId="9" xfId="0" applyFont="1" applyFill="1" applyBorder="1" applyAlignment="1">
      <alignment horizontal="center" vertical="center" wrapText="1"/>
    </xf>
    <xf numFmtId="0" fontId="9" fillId="19" borderId="0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 readingOrder="1"/>
    </xf>
    <xf numFmtId="0" fontId="12" fillId="19" borderId="6" xfId="0" applyFont="1" applyFill="1" applyBorder="1"/>
    <xf numFmtId="0" fontId="12" fillId="19" borderId="13" xfId="0" applyFont="1" applyFill="1" applyBorder="1"/>
    <xf numFmtId="0" fontId="12" fillId="19" borderId="9" xfId="0" applyFont="1" applyFill="1" applyBorder="1"/>
    <xf numFmtId="0" fontId="7" fillId="12" borderId="13" xfId="0" applyFont="1" applyFill="1" applyBorder="1" applyAlignment="1">
      <alignment horizontal="center" vertical="center" wrapText="1" readingOrder="1"/>
    </xf>
    <xf numFmtId="0" fontId="7" fillId="12" borderId="12" xfId="0" applyFont="1" applyFill="1" applyBorder="1" applyAlignment="1">
      <alignment horizontal="center" vertical="center" wrapText="1" readingOrder="1"/>
    </xf>
    <xf numFmtId="0" fontId="7" fillId="12" borderId="1" xfId="0" applyFont="1" applyFill="1" applyBorder="1" applyAlignment="1">
      <alignment horizontal="center" vertical="center" wrapText="1" readingOrder="1"/>
    </xf>
    <xf numFmtId="0" fontId="7" fillId="12" borderId="9" xfId="0" applyFont="1" applyFill="1" applyBorder="1" applyAlignment="1">
      <alignment horizontal="center" vertical="center" wrapText="1" readingOrder="1"/>
    </xf>
    <xf numFmtId="2" fontId="12" fillId="12" borderId="3" xfId="0" applyNumberFormat="1" applyFont="1" applyFill="1" applyBorder="1"/>
    <xf numFmtId="0" fontId="12" fillId="19" borderId="12" xfId="0" applyFont="1" applyFill="1" applyBorder="1"/>
    <xf numFmtId="0" fontId="12" fillId="19" borderId="10" xfId="0" applyFont="1" applyFill="1" applyBorder="1"/>
    <xf numFmtId="0" fontId="10" fillId="19" borderId="23" xfId="0" applyFont="1" applyFill="1" applyBorder="1"/>
    <xf numFmtId="0" fontId="12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 readingOrder="1"/>
    </xf>
    <xf numFmtId="0" fontId="7" fillId="15" borderId="13" xfId="0" applyFont="1" applyFill="1" applyBorder="1" applyAlignment="1">
      <alignment horizontal="center" vertical="center" wrapText="1" readingOrder="1"/>
    </xf>
    <xf numFmtId="0" fontId="7" fillId="15" borderId="12" xfId="0" applyFont="1" applyFill="1" applyBorder="1" applyAlignment="1">
      <alignment horizontal="center" vertical="center" wrapText="1" readingOrder="1"/>
    </xf>
    <xf numFmtId="0" fontId="7" fillId="12" borderId="2" xfId="0" applyFont="1" applyFill="1" applyBorder="1" applyAlignment="1">
      <alignment horizontal="center" vertical="center" wrapText="1" readingOrder="1"/>
    </xf>
    <xf numFmtId="0" fontId="7" fillId="12" borderId="13" xfId="0" applyFont="1" applyFill="1" applyBorder="1" applyAlignment="1">
      <alignment horizontal="center" vertical="center" wrapText="1" readingOrder="1"/>
    </xf>
    <xf numFmtId="0" fontId="7" fillId="12" borderId="12" xfId="0" applyFont="1" applyFill="1" applyBorder="1" applyAlignment="1">
      <alignment horizontal="center" vertical="center" wrapText="1" readingOrder="1"/>
    </xf>
    <xf numFmtId="0" fontId="7" fillId="16" borderId="2" xfId="0" applyFont="1" applyFill="1" applyBorder="1" applyAlignment="1">
      <alignment horizontal="center" vertical="center" wrapText="1" readingOrder="1"/>
    </xf>
    <xf numFmtId="0" fontId="7" fillId="16" borderId="13" xfId="0" applyFont="1" applyFill="1" applyBorder="1" applyAlignment="1">
      <alignment horizontal="center" vertical="center" wrapText="1" readingOrder="1"/>
    </xf>
    <xf numFmtId="0" fontId="7" fillId="16" borderId="12" xfId="0" applyFont="1" applyFill="1" applyBorder="1" applyAlignment="1">
      <alignment horizontal="center" vertical="center" wrapText="1" readingOrder="1"/>
    </xf>
    <xf numFmtId="0" fontId="7" fillId="12" borderId="5" xfId="0" applyFont="1" applyFill="1" applyBorder="1" applyAlignment="1">
      <alignment horizontal="center" vertical="center" wrapText="1" readingOrder="1"/>
    </xf>
    <xf numFmtId="0" fontId="7" fillId="12" borderId="9" xfId="0" applyFont="1" applyFill="1" applyBorder="1" applyAlignment="1">
      <alignment horizontal="center" vertical="center" wrapText="1" readingOrder="1"/>
    </xf>
    <xf numFmtId="0" fontId="7" fillId="12" borderId="10" xfId="0" applyFont="1" applyFill="1" applyBorder="1" applyAlignment="1">
      <alignment horizontal="center" vertical="center" wrapText="1" readingOrder="1"/>
    </xf>
    <xf numFmtId="0" fontId="7" fillId="14" borderId="2" xfId="0" applyFont="1" applyFill="1" applyBorder="1" applyAlignment="1">
      <alignment horizontal="center" vertical="center" wrapText="1" readingOrder="1"/>
    </xf>
    <xf numFmtId="0" fontId="7" fillId="14" borderId="13" xfId="0" applyFont="1" applyFill="1" applyBorder="1" applyAlignment="1">
      <alignment horizontal="center" vertical="center" wrapText="1" readingOrder="1"/>
    </xf>
    <xf numFmtId="0" fontId="7" fillId="14" borderId="12" xfId="0" applyFont="1" applyFill="1" applyBorder="1" applyAlignment="1">
      <alignment horizontal="center" vertical="center" wrapText="1" readingOrder="1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2" applyFont="1"/>
    <xf numFmtId="0" fontId="13" fillId="19" borderId="4" xfId="2" applyFont="1" applyFill="1" applyBorder="1" applyAlignment="1">
      <alignment horizontal="center" vertical="center"/>
    </xf>
    <xf numFmtId="1" fontId="13" fillId="0" borderId="27" xfId="3" applyNumberFormat="1" applyFont="1" applyBorder="1" applyAlignment="1">
      <alignment horizontal="center" vertical="center"/>
    </xf>
    <xf numFmtId="0" fontId="13" fillId="19" borderId="28" xfId="2" applyFont="1" applyFill="1" applyBorder="1" applyAlignment="1">
      <alignment horizontal="center" vertical="center"/>
    </xf>
    <xf numFmtId="44" fontId="13" fillId="0" borderId="28" xfId="3" applyFont="1" applyBorder="1" applyAlignment="1">
      <alignment horizontal="left" vertical="center"/>
    </xf>
    <xf numFmtId="1" fontId="13" fillId="0" borderId="28" xfId="3" applyNumberFormat="1" applyFont="1" applyBorder="1" applyAlignment="1">
      <alignment horizontal="center" vertical="center"/>
    </xf>
    <xf numFmtId="164" fontId="13" fillId="0" borderId="28" xfId="3" applyNumberFormat="1" applyFont="1" applyBorder="1" applyAlignment="1">
      <alignment horizontal="center" vertical="center"/>
    </xf>
    <xf numFmtId="1" fontId="13" fillId="19" borderId="28" xfId="2" applyNumberFormat="1" applyFont="1" applyFill="1" applyBorder="1" applyAlignment="1">
      <alignment horizontal="center" vertical="center"/>
    </xf>
    <xf numFmtId="2" fontId="13" fillId="0" borderId="28" xfId="2" applyNumberFormat="1" applyFont="1" applyBorder="1" applyAlignment="1">
      <alignment horizontal="center" vertical="center"/>
    </xf>
    <xf numFmtId="0" fontId="13" fillId="20" borderId="28" xfId="2" applyFont="1" applyFill="1" applyBorder="1" applyAlignment="1">
      <alignment horizontal="center" vertical="center"/>
    </xf>
    <xf numFmtId="2" fontId="13" fillId="19" borderId="28" xfId="2" applyNumberFormat="1" applyFont="1" applyFill="1" applyBorder="1" applyAlignment="1">
      <alignment horizontal="center" vertical="center"/>
    </xf>
    <xf numFmtId="164" fontId="13" fillId="19" borderId="28" xfId="2" applyNumberFormat="1" applyFont="1" applyFill="1" applyBorder="1" applyAlignment="1">
      <alignment horizontal="center" vertical="center"/>
    </xf>
    <xf numFmtId="164" fontId="13" fillId="0" borderId="28" xfId="2" applyNumberFormat="1" applyFont="1" applyBorder="1" applyAlignment="1">
      <alignment horizontal="center" vertical="center"/>
    </xf>
    <xf numFmtId="0" fontId="13" fillId="0" borderId="29" xfId="2" applyFont="1" applyBorder="1" applyAlignment="1">
      <alignment horizontal="left" vertical="center"/>
    </xf>
    <xf numFmtId="1" fontId="13" fillId="0" borderId="30" xfId="3" applyNumberFormat="1" applyFont="1" applyBorder="1" applyAlignment="1">
      <alignment horizontal="center" vertical="center"/>
    </xf>
    <xf numFmtId="0" fontId="13" fillId="19" borderId="1" xfId="2" applyFont="1" applyFill="1" applyBorder="1" applyAlignment="1">
      <alignment horizontal="center" vertical="center"/>
    </xf>
    <xf numFmtId="44" fontId="13" fillId="0" borderId="12" xfId="3" applyFont="1" applyBorder="1" applyAlignment="1">
      <alignment horizontal="left" vertical="center"/>
    </xf>
    <xf numFmtId="0" fontId="13" fillId="19" borderId="2" xfId="2" applyFont="1" applyFill="1" applyBorder="1" applyAlignment="1">
      <alignment horizontal="center" vertical="center"/>
    </xf>
    <xf numFmtId="1" fontId="13" fillId="0" borderId="1" xfId="3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1" fontId="13" fillId="19" borderId="13" xfId="2" applyNumberFormat="1" applyFont="1" applyFill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13" fillId="20" borderId="2" xfId="2" applyFont="1" applyFill="1" applyBorder="1" applyAlignment="1">
      <alignment horizontal="center" vertical="center"/>
    </xf>
    <xf numFmtId="2" fontId="13" fillId="19" borderId="13" xfId="2" applyNumberFormat="1" applyFont="1" applyFill="1" applyBorder="1" applyAlignment="1">
      <alignment horizontal="center" vertical="center"/>
    </xf>
    <xf numFmtId="0" fontId="13" fillId="19" borderId="13" xfId="2" applyFont="1" applyFill="1" applyBorder="1" applyAlignment="1">
      <alignment horizontal="center" vertical="center"/>
    </xf>
    <xf numFmtId="164" fontId="13" fillId="19" borderId="13" xfId="2" applyNumberFormat="1" applyFont="1" applyFill="1" applyBorder="1" applyAlignment="1">
      <alignment horizontal="center" vertical="center"/>
    </xf>
    <xf numFmtId="164" fontId="13" fillId="0" borderId="12" xfId="2" applyNumberFormat="1" applyFont="1" applyBorder="1" applyAlignment="1">
      <alignment horizontal="center" vertical="center"/>
    </xf>
    <xf numFmtId="0" fontId="13" fillId="0" borderId="31" xfId="2" applyFont="1" applyBorder="1" applyAlignment="1">
      <alignment horizontal="left" vertical="center"/>
    </xf>
    <xf numFmtId="1" fontId="13" fillId="19" borderId="12" xfId="2" applyNumberFormat="1" applyFont="1" applyFill="1" applyBorder="1" applyAlignment="1">
      <alignment horizontal="center" vertical="center"/>
    </xf>
    <xf numFmtId="0" fontId="13" fillId="20" borderId="1" xfId="2" applyFont="1" applyFill="1" applyBorder="1" applyAlignment="1">
      <alignment horizontal="center" vertical="center"/>
    </xf>
    <xf numFmtId="2" fontId="13" fillId="19" borderId="12" xfId="2" applyNumberFormat="1" applyFont="1" applyFill="1" applyBorder="1" applyAlignment="1">
      <alignment horizontal="center" vertical="center"/>
    </xf>
    <xf numFmtId="0" fontId="13" fillId="19" borderId="12" xfId="2" applyFont="1" applyFill="1" applyBorder="1" applyAlignment="1">
      <alignment horizontal="center" vertical="center"/>
    </xf>
    <xf numFmtId="164" fontId="13" fillId="19" borderId="12" xfId="2" applyNumberFormat="1" applyFont="1" applyFill="1" applyBorder="1" applyAlignment="1">
      <alignment horizontal="center" vertical="center"/>
    </xf>
    <xf numFmtId="0" fontId="13" fillId="0" borderId="32" xfId="2" applyFont="1" applyBorder="1" applyAlignment="1">
      <alignment horizontal="left" vertical="center"/>
    </xf>
    <xf numFmtId="0" fontId="13" fillId="19" borderId="3" xfId="2" applyFont="1" applyFill="1" applyBorder="1" applyAlignment="1">
      <alignment horizontal="center" vertical="center"/>
    </xf>
    <xf numFmtId="0" fontId="13" fillId="19" borderId="33" xfId="2" applyFont="1" applyFill="1" applyBorder="1" applyAlignment="1">
      <alignment horizontal="center" vertical="center"/>
    </xf>
    <xf numFmtId="0" fontId="13" fillId="19" borderId="34" xfId="2" applyFont="1" applyFill="1" applyBorder="1" applyAlignment="1">
      <alignment horizontal="center" vertical="center"/>
    </xf>
    <xf numFmtId="1" fontId="13" fillId="0" borderId="13" xfId="3" applyNumberFormat="1" applyFont="1" applyBorder="1" applyAlignment="1">
      <alignment horizontal="center" vertical="center"/>
    </xf>
    <xf numFmtId="164" fontId="13" fillId="0" borderId="13" xfId="3" applyNumberFormat="1" applyFont="1" applyBorder="1" applyAlignment="1">
      <alignment horizontal="center" vertical="center"/>
    </xf>
    <xf numFmtId="2" fontId="13" fillId="0" borderId="13" xfId="2" applyNumberFormat="1" applyFont="1" applyBorder="1" applyAlignment="1">
      <alignment horizontal="center" vertical="center"/>
    </xf>
    <xf numFmtId="0" fontId="13" fillId="20" borderId="12" xfId="2" applyFont="1" applyFill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44" fontId="13" fillId="0" borderId="1" xfId="3" applyFont="1" applyBorder="1" applyAlignment="1">
      <alignment horizontal="left" vertical="center"/>
    </xf>
    <xf numFmtId="1" fontId="13" fillId="19" borderId="1" xfId="2" applyNumberFormat="1" applyFont="1" applyFill="1" applyBorder="1" applyAlignment="1">
      <alignment horizontal="center" vertical="center"/>
    </xf>
    <xf numFmtId="2" fontId="13" fillId="19" borderId="1" xfId="2" applyNumberFormat="1" applyFont="1" applyFill="1" applyBorder="1" applyAlignment="1">
      <alignment horizontal="center" vertical="center"/>
    </xf>
    <xf numFmtId="164" fontId="13" fillId="19" borderId="1" xfId="2" applyNumberFormat="1" applyFont="1" applyFill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1" fontId="13" fillId="0" borderId="12" xfId="3" applyNumberFormat="1" applyFont="1" applyBorder="1" applyAlignment="1">
      <alignment horizontal="center" vertical="center"/>
    </xf>
    <xf numFmtId="164" fontId="13" fillId="0" borderId="12" xfId="3" applyNumberFormat="1" applyFont="1" applyBorder="1" applyAlignment="1">
      <alignment horizontal="center" vertical="center"/>
    </xf>
    <xf numFmtId="2" fontId="13" fillId="0" borderId="12" xfId="2" applyNumberFormat="1" applyFont="1" applyBorder="1" applyAlignment="1">
      <alignment horizontal="center" vertical="center"/>
    </xf>
    <xf numFmtId="1" fontId="13" fillId="0" borderId="36" xfId="3" applyNumberFormat="1" applyFont="1" applyBorder="1" applyAlignment="1">
      <alignment horizontal="center" vertical="center"/>
    </xf>
    <xf numFmtId="0" fontId="13" fillId="19" borderId="37" xfId="2" applyFont="1" applyFill="1" applyBorder="1" applyAlignment="1">
      <alignment horizontal="center" vertical="center"/>
    </xf>
    <xf numFmtId="44" fontId="13" fillId="0" borderId="37" xfId="3" applyFont="1" applyBorder="1" applyAlignment="1">
      <alignment horizontal="left" vertical="center"/>
    </xf>
    <xf numFmtId="1" fontId="13" fillId="0" borderId="37" xfId="3" applyNumberFormat="1" applyFont="1" applyBorder="1" applyAlignment="1">
      <alignment horizontal="center" vertical="center"/>
    </xf>
    <xf numFmtId="44" fontId="13" fillId="19" borderId="37" xfId="3" applyFont="1" applyFill="1" applyBorder="1" applyAlignment="1">
      <alignment horizontal="left" vertical="center"/>
    </xf>
    <xf numFmtId="1" fontId="13" fillId="0" borderId="37" xfId="2" applyNumberFormat="1" applyFont="1" applyBorder="1" applyAlignment="1">
      <alignment horizontal="center" vertical="center"/>
    </xf>
    <xf numFmtId="2" fontId="13" fillId="19" borderId="37" xfId="2" applyNumberFormat="1" applyFont="1" applyFill="1" applyBorder="1" applyAlignment="1">
      <alignment horizontal="center" vertical="center"/>
    </xf>
    <xf numFmtId="2" fontId="13" fillId="0" borderId="37" xfId="2" applyNumberFormat="1" applyFont="1" applyBorder="1" applyAlignment="1">
      <alignment horizontal="center" vertical="center"/>
    </xf>
    <xf numFmtId="0" fontId="13" fillId="20" borderId="37" xfId="2" applyFont="1" applyFill="1" applyBorder="1" applyAlignment="1">
      <alignment horizontal="center" vertical="center"/>
    </xf>
    <xf numFmtId="164" fontId="13" fillId="19" borderId="37" xfId="2" applyNumberFormat="1" applyFont="1" applyFill="1" applyBorder="1" applyAlignment="1">
      <alignment horizontal="center" vertical="center"/>
    </xf>
    <xf numFmtId="164" fontId="13" fillId="0" borderId="37" xfId="2" applyNumberFormat="1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1" fontId="13" fillId="0" borderId="39" xfId="3" applyNumberFormat="1" applyFont="1" applyBorder="1" applyAlignment="1">
      <alignment horizontal="center" vertical="center"/>
    </xf>
    <xf numFmtId="44" fontId="13" fillId="19" borderId="1" xfId="3" applyFont="1" applyFill="1" applyBorder="1" applyAlignment="1">
      <alignment horizontal="left" vertical="center"/>
    </xf>
    <xf numFmtId="1" fontId="13" fillId="0" borderId="1" xfId="2" applyNumberFormat="1" applyFont="1" applyBorder="1" applyAlignment="1">
      <alignment horizontal="center" vertical="center"/>
    </xf>
    <xf numFmtId="1" fontId="13" fillId="20" borderId="1" xfId="2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1" fontId="13" fillId="0" borderId="40" xfId="3" applyNumberFormat="1" applyFont="1" applyBorder="1" applyAlignment="1">
      <alignment horizontal="center" vertical="center"/>
    </xf>
    <xf numFmtId="44" fontId="13" fillId="0" borderId="13" xfId="3" applyFont="1" applyBorder="1" applyAlignment="1">
      <alignment horizontal="left" vertical="center"/>
    </xf>
    <xf numFmtId="44" fontId="13" fillId="19" borderId="13" xfId="3" applyFont="1" applyFill="1" applyBorder="1" applyAlignment="1">
      <alignment horizontal="left" vertical="center"/>
    </xf>
    <xf numFmtId="1" fontId="13" fillId="0" borderId="13" xfId="2" applyNumberFormat="1" applyFont="1" applyBorder="1" applyAlignment="1">
      <alignment horizontal="center" vertical="center"/>
    </xf>
    <xf numFmtId="1" fontId="13" fillId="20" borderId="13" xfId="2" applyNumberFormat="1" applyFont="1" applyFill="1" applyBorder="1" applyAlignment="1">
      <alignment horizontal="center" vertical="center"/>
    </xf>
    <xf numFmtId="2" fontId="13" fillId="0" borderId="2" xfId="2" applyNumberFormat="1" applyFont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center"/>
    </xf>
    <xf numFmtId="44" fontId="13" fillId="19" borderId="12" xfId="3" applyFont="1" applyFill="1" applyBorder="1" applyAlignment="1">
      <alignment horizontal="left" vertical="center"/>
    </xf>
    <xf numFmtId="1" fontId="13" fillId="0" borderId="12" xfId="2" applyNumberFormat="1" applyFont="1" applyBorder="1" applyAlignment="1">
      <alignment horizontal="center" vertical="center"/>
    </xf>
    <xf numFmtId="1" fontId="13" fillId="20" borderId="12" xfId="2" applyNumberFormat="1" applyFont="1" applyFill="1" applyBorder="1" applyAlignment="1">
      <alignment horizontal="center" vertical="center"/>
    </xf>
    <xf numFmtId="0" fontId="13" fillId="19" borderId="7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44" fontId="13" fillId="0" borderId="27" xfId="3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19" borderId="41" xfId="2" applyFont="1" applyFill="1" applyBorder="1" applyAlignment="1">
      <alignment horizontal="center" vertical="center" wrapText="1"/>
    </xf>
    <xf numFmtId="0" fontId="22" fillId="0" borderId="42" xfId="2" applyFont="1" applyBorder="1" applyAlignment="1">
      <alignment horizontal="center" vertical="center" wrapText="1"/>
    </xf>
    <xf numFmtId="0" fontId="13" fillId="19" borderId="43" xfId="2" applyFont="1" applyFill="1" applyBorder="1" applyAlignment="1">
      <alignment horizontal="center" vertical="center" wrapText="1"/>
    </xf>
    <xf numFmtId="0" fontId="22" fillId="0" borderId="44" xfId="2" applyFont="1" applyBorder="1" applyAlignment="1">
      <alignment horizontal="center" vertical="center" wrapText="1"/>
    </xf>
    <xf numFmtId="0" fontId="13" fillId="19" borderId="45" xfId="2" applyFont="1" applyFill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22" fillId="0" borderId="45" xfId="2" applyFont="1" applyBorder="1" applyAlignment="1">
      <alignment horizontal="center" vertical="center" wrapText="1"/>
    </xf>
    <xf numFmtId="0" fontId="22" fillId="0" borderId="46" xfId="2" applyFont="1" applyBorder="1" applyAlignment="1">
      <alignment horizontal="center" vertical="center" wrapText="1"/>
    </xf>
    <xf numFmtId="44" fontId="13" fillId="0" borderId="47" xfId="3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3" fillId="19" borderId="23" xfId="2" applyFont="1" applyFill="1" applyBorder="1" applyAlignment="1">
      <alignment horizontal="center" vertical="center" wrapText="1"/>
    </xf>
    <xf numFmtId="0" fontId="22" fillId="0" borderId="40" xfId="2" applyFont="1" applyBorder="1" applyAlignment="1">
      <alignment horizontal="center" vertical="center" wrapText="1"/>
    </xf>
    <xf numFmtId="0" fontId="13" fillId="19" borderId="10" xfId="2" applyFont="1" applyFill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13" fillId="19" borderId="12" xfId="2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3" fillId="20" borderId="49" xfId="2" applyFont="1" applyFill="1" applyBorder="1" applyAlignment="1">
      <alignment horizontal="center"/>
    </xf>
    <xf numFmtId="0" fontId="23" fillId="20" borderId="50" xfId="2" applyFont="1" applyFill="1" applyBorder="1" applyAlignment="1">
      <alignment horizontal="center"/>
    </xf>
    <xf numFmtId="0" fontId="23" fillId="20" borderId="51" xfId="2" applyFont="1" applyFill="1" applyBorder="1" applyAlignment="1">
      <alignment horizontal="center"/>
    </xf>
    <xf numFmtId="0" fontId="1" fillId="0" borderId="0" xfId="2"/>
    <xf numFmtId="0" fontId="25" fillId="0" borderId="52" xfId="4" applyFont="1" applyFill="1" applyBorder="1" applyAlignment="1">
      <alignment wrapText="1"/>
    </xf>
    <xf numFmtId="0" fontId="25" fillId="0" borderId="52" xfId="4" applyFont="1" applyFill="1" applyBorder="1" applyAlignment="1">
      <alignment horizontal="right" wrapText="1"/>
    </xf>
    <xf numFmtId="0" fontId="1" fillId="8" borderId="0" xfId="2" applyFill="1"/>
    <xf numFmtId="0" fontId="25" fillId="8" borderId="52" xfId="4" applyFont="1" applyFill="1" applyBorder="1" applyAlignment="1">
      <alignment wrapText="1"/>
    </xf>
    <xf numFmtId="0" fontId="25" fillId="8" borderId="52" xfId="4" applyFont="1" applyFill="1" applyBorder="1" applyAlignment="1">
      <alignment horizontal="right" wrapText="1"/>
    </xf>
    <xf numFmtId="0" fontId="26" fillId="21" borderId="1" xfId="4" applyFont="1" applyFill="1" applyBorder="1" applyAlignment="1">
      <alignment horizontal="center"/>
    </xf>
    <xf numFmtId="0" fontId="26" fillId="21" borderId="53" xfId="4" applyFont="1" applyFill="1" applyBorder="1" applyAlignment="1">
      <alignment horizontal="center"/>
    </xf>
    <xf numFmtId="0" fontId="25" fillId="21" borderId="54" xfId="4" applyFont="1" applyFill="1" applyBorder="1" applyAlignment="1">
      <alignment horizontal="center"/>
    </xf>
    <xf numFmtId="0" fontId="1" fillId="0" borderId="55" xfId="2" applyBorder="1" applyAlignment="1">
      <alignment horizontal="center"/>
    </xf>
    <xf numFmtId="4" fontId="12" fillId="13" borderId="3" xfId="0" applyNumberFormat="1" applyFont="1" applyFill="1" applyBorder="1"/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8" fillId="15" borderId="2" xfId="0" applyFont="1" applyFill="1" applyBorder="1" applyAlignment="1">
      <alignment horizontal="center" vertical="center" wrapText="1" readingOrder="1"/>
    </xf>
    <xf numFmtId="0" fontId="8" fillId="16" borderId="2" xfId="0" applyFont="1" applyFill="1" applyBorder="1" applyAlignment="1">
      <alignment horizontal="center" vertical="center" wrapText="1" readingOrder="1"/>
    </xf>
    <xf numFmtId="0" fontId="8" fillId="19" borderId="1" xfId="0" applyFont="1" applyFill="1" applyBorder="1" applyAlignment="1">
      <alignment horizontal="center" vertical="center" wrapText="1" readingOrder="1"/>
    </xf>
    <xf numFmtId="0" fontId="8" fillId="19" borderId="12" xfId="0" applyFont="1" applyFill="1" applyBorder="1" applyAlignment="1">
      <alignment horizontal="center" vertical="center" wrapText="1" readingOrder="1"/>
    </xf>
    <xf numFmtId="0" fontId="12" fillId="19" borderId="12" xfId="0" applyFont="1" applyFill="1" applyBorder="1" applyAlignment="1">
      <alignment horizontal="center" vertical="center" readingOrder="1"/>
    </xf>
    <xf numFmtId="0" fontId="12" fillId="19" borderId="12" xfId="0" applyFont="1" applyFill="1" applyBorder="1" applyAlignment="1">
      <alignment horizontal="center" vertical="center"/>
    </xf>
    <xf numFmtId="0" fontId="12" fillId="19" borderId="2" xfId="0" applyFont="1" applyFill="1" applyBorder="1"/>
    <xf numFmtId="0" fontId="12" fillId="19" borderId="5" xfId="0" applyFont="1" applyFill="1" applyBorder="1" applyAlignment="1">
      <alignment horizontal="center"/>
    </xf>
    <xf numFmtId="0" fontId="12" fillId="19" borderId="8" xfId="0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/>
    </xf>
    <xf numFmtId="0" fontId="12" fillId="19" borderId="4" xfId="0" applyFont="1" applyFill="1" applyBorder="1"/>
    <xf numFmtId="0" fontId="8" fillId="16" borderId="13" xfId="0" applyFont="1" applyFill="1" applyBorder="1" applyAlignment="1">
      <alignment horizontal="center" vertical="center" wrapText="1" readingOrder="1"/>
    </xf>
    <xf numFmtId="0" fontId="8" fillId="15" borderId="13" xfId="0" applyFont="1" applyFill="1" applyBorder="1" applyAlignment="1">
      <alignment horizontal="center" vertical="center" wrapText="1" readingOrder="1"/>
    </xf>
    <xf numFmtId="0" fontId="8" fillId="19" borderId="13" xfId="0" applyFont="1" applyFill="1" applyBorder="1" applyAlignment="1">
      <alignment horizontal="center" vertical="center" wrapText="1" readingOrder="1"/>
    </xf>
    <xf numFmtId="0" fontId="12" fillId="19" borderId="23" xfId="0" applyFont="1" applyFill="1" applyBorder="1" applyAlignment="1">
      <alignment horizontal="center"/>
    </xf>
    <xf numFmtId="0" fontId="12" fillId="19" borderId="3" xfId="0" applyFont="1" applyFill="1" applyBorder="1" applyAlignment="1">
      <alignment horizontal="center"/>
    </xf>
    <xf numFmtId="0" fontId="12" fillId="19" borderId="5" xfId="0" applyFont="1" applyFill="1" applyBorder="1"/>
    <xf numFmtId="0" fontId="9" fillId="12" borderId="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 readingOrder="1"/>
    </xf>
    <xf numFmtId="0" fontId="9" fillId="12" borderId="13" xfId="0" applyFont="1" applyFill="1" applyBorder="1" applyAlignment="1">
      <alignment horizontal="center" vertical="center" readingOrder="1"/>
    </xf>
    <xf numFmtId="0" fontId="9" fillId="19" borderId="13" xfId="0" applyFont="1" applyFill="1" applyBorder="1" applyAlignment="1">
      <alignment horizontal="center" vertical="center" readingOrder="1"/>
    </xf>
  </cellXfs>
  <cellStyles count="5">
    <cellStyle name="Currency 2" xfId="3"/>
    <cellStyle name="Normal" xfId="0" builtinId="0"/>
    <cellStyle name="Normal 2" xfId="1"/>
    <cellStyle name="Normal 3" xfId="2"/>
    <cellStyle name="Normal_Sheet1" xfId="4"/>
  </cellStyles>
  <dxfs count="42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alignment horizontal="general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general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28805"/>
      <color rgb="FF02AE06"/>
      <color rgb="FF00FFCC"/>
      <color rgb="FF77110F"/>
      <color rgb="FF00FF00"/>
      <color rgb="FF800000"/>
      <color rgb="FFCC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435431</xdr:colOff>
      <xdr:row>3</xdr:row>
      <xdr:rowOff>433161</xdr:rowOff>
    </xdr:from>
    <xdr:to>
      <xdr:col>20</xdr:col>
      <xdr:colOff>95250</xdr:colOff>
      <xdr:row>4</xdr:row>
      <xdr:rowOff>201102</xdr:rowOff>
    </xdr:to>
    <xdr:cxnSp macro="">
      <xdr:nvCxnSpPr>
        <xdr:cNvPr id="2" name="Straight Connector 1"/>
        <xdr:cNvCxnSpPr/>
      </xdr:nvCxnSpPr>
      <xdr:spPr>
        <a:xfrm flipH="1">
          <a:off x="18564681" y="1147536"/>
          <a:ext cx="532944" cy="355316"/>
        </a:xfrm>
        <a:prstGeom prst="line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257969</xdr:colOff>
      <xdr:row>3</xdr:row>
      <xdr:rowOff>409347</xdr:rowOff>
    </xdr:from>
    <xdr:to>
      <xdr:col>22</xdr:col>
      <xdr:colOff>841375</xdr:colOff>
      <xdr:row>4</xdr:row>
      <xdr:rowOff>111125</xdr:rowOff>
    </xdr:to>
    <xdr:cxnSp macro="">
      <xdr:nvCxnSpPr>
        <xdr:cNvPr id="4" name="Straight Connector 3"/>
        <xdr:cNvCxnSpPr/>
      </xdr:nvCxnSpPr>
      <xdr:spPr>
        <a:xfrm>
          <a:off x="21006594" y="1123722"/>
          <a:ext cx="583406" cy="289153"/>
        </a:xfrm>
        <a:prstGeom prst="line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13</xdr:col>
      <xdr:colOff>197750</xdr:colOff>
      <xdr:row>57</xdr:row>
      <xdr:rowOff>161591</xdr:rowOff>
    </xdr:to>
    <xdr:sp macro="" textlink="">
      <xdr:nvSpPr>
        <xdr:cNvPr id="12" name="TextBox 1"/>
        <xdr:cNvSpPr txBox="1"/>
      </xdr:nvSpPr>
      <xdr:spPr>
        <a:xfrm>
          <a:off x="0" y="8858250"/>
          <a:ext cx="8049071" cy="18760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Instructions: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RSOI – </a:t>
          </a:r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Idle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fuel consumption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factor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TRM – Add </a:t>
          </a:r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Road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and </a:t>
          </a:r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Idle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fuel consumption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factor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s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Train – Add </a:t>
          </a:r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Off-road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and </a:t>
          </a:r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Secondary road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fuel consumption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factor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s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1. Multiply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factor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with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hours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and </a:t>
          </a:r>
          <a:r>
            <a:rPr lang="en-US" sz="1100" u="sng">
              <a:latin typeface="Times New Roman" panose="02020603050405020304" pitchFamily="18" charset="0"/>
              <a:cs typeface="Times New Roman" panose="02020603050405020304" pitchFamily="18" charset="0"/>
            </a:rPr>
            <a:t>vehicle density </a:t>
          </a:r>
          <a:r>
            <a:rPr lang="en-US" sz="1100" u="none">
              <a:latin typeface="Times New Roman" panose="02020603050405020304" pitchFamily="18" charset="0"/>
              <a:cs typeface="Times New Roman" panose="02020603050405020304" pitchFamily="18" charset="0"/>
            </a:rPr>
            <a:t>for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each vehicle type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to get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total burn rate during operating hours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per day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2. Divide total burn rate by number of vehicles to get each vehicle’s consumption during operating hours.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3. Subtract each vehicle’s consumption from tank size to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see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how much fuel is remaining in each vehicle’s tank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at end of each day.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4. Green (90% or above), Amber (60-80%), (Red 50% and below) Cycle triggers refueling. 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 When FST is amber on fuel storage, resupply is triggered FST to Green as it tops off all RES vehicles. 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5. Note – each day, subtract from remaining fuel from previous days the new burn-rates until vehicle(s) are resupplied.</a:t>
          </a:r>
        </a:p>
      </xdr:txBody>
    </xdr:sp>
    <xdr:clientData/>
  </xdr:twoCellAnchor>
  <xdr:twoCellAnchor>
    <xdr:from>
      <xdr:col>7</xdr:col>
      <xdr:colOff>408217</xdr:colOff>
      <xdr:row>41</xdr:row>
      <xdr:rowOff>0</xdr:rowOff>
    </xdr:from>
    <xdr:to>
      <xdr:col>7</xdr:col>
      <xdr:colOff>578306</xdr:colOff>
      <xdr:row>41</xdr:row>
      <xdr:rowOff>231321</xdr:rowOff>
    </xdr:to>
    <xdr:sp macro="" textlink="">
      <xdr:nvSpPr>
        <xdr:cNvPr id="13" name="Can 12"/>
        <xdr:cNvSpPr/>
      </xdr:nvSpPr>
      <xdr:spPr bwMode="auto">
        <a:xfrm>
          <a:off x="4503967" y="6640286"/>
          <a:ext cx="170089" cy="231321"/>
        </a:xfrm>
        <a:prstGeom prst="can">
          <a:avLst/>
        </a:prstGeom>
        <a:solidFill>
          <a:srgbClr val="C0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7</xdr:col>
      <xdr:colOff>408216</xdr:colOff>
      <xdr:row>42</xdr:row>
      <xdr:rowOff>13606</xdr:rowOff>
    </xdr:from>
    <xdr:to>
      <xdr:col>7</xdr:col>
      <xdr:colOff>578305</xdr:colOff>
      <xdr:row>42</xdr:row>
      <xdr:rowOff>217713</xdr:rowOff>
    </xdr:to>
    <xdr:sp macro="" textlink="">
      <xdr:nvSpPr>
        <xdr:cNvPr id="15" name="Can 14"/>
        <xdr:cNvSpPr/>
      </xdr:nvSpPr>
      <xdr:spPr bwMode="auto">
        <a:xfrm>
          <a:off x="4503966" y="6912427"/>
          <a:ext cx="170089" cy="204107"/>
        </a:xfrm>
        <a:prstGeom prst="can">
          <a:avLst/>
        </a:prstGeom>
        <a:solidFill>
          <a:srgbClr val="00B0F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15</xdr:col>
      <xdr:colOff>204107</xdr:colOff>
      <xdr:row>42</xdr:row>
      <xdr:rowOff>0</xdr:rowOff>
    </xdr:from>
    <xdr:to>
      <xdr:col>15</xdr:col>
      <xdr:colOff>421821</xdr:colOff>
      <xdr:row>42</xdr:row>
      <xdr:rowOff>231321</xdr:rowOff>
    </xdr:to>
    <xdr:sp macro="" textlink="">
      <xdr:nvSpPr>
        <xdr:cNvPr id="16" name="Can 15"/>
        <xdr:cNvSpPr/>
      </xdr:nvSpPr>
      <xdr:spPr bwMode="auto">
        <a:xfrm>
          <a:off x="9361714" y="6626679"/>
          <a:ext cx="217714" cy="231321"/>
        </a:xfrm>
        <a:prstGeom prst="can">
          <a:avLst/>
        </a:prstGeom>
        <a:solidFill>
          <a:srgbClr val="C0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14</xdr:col>
      <xdr:colOff>240116</xdr:colOff>
      <xdr:row>42</xdr:row>
      <xdr:rowOff>136077</xdr:rowOff>
    </xdr:from>
    <xdr:to>
      <xdr:col>14</xdr:col>
      <xdr:colOff>597359</xdr:colOff>
      <xdr:row>42</xdr:row>
      <xdr:rowOff>136077</xdr:rowOff>
    </xdr:to>
    <xdr:cxnSp macro="">
      <xdr:nvCxnSpPr>
        <xdr:cNvPr id="19" name="Straight Arrow Connector 18"/>
        <xdr:cNvCxnSpPr/>
      </xdr:nvCxnSpPr>
      <xdr:spPr bwMode="auto">
        <a:xfrm>
          <a:off x="8785402" y="7034898"/>
          <a:ext cx="357243" cy="0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204103</xdr:colOff>
      <xdr:row>42</xdr:row>
      <xdr:rowOff>13605</xdr:rowOff>
    </xdr:from>
    <xdr:to>
      <xdr:col>17</xdr:col>
      <xdr:colOff>421817</xdr:colOff>
      <xdr:row>42</xdr:row>
      <xdr:rowOff>235401</xdr:rowOff>
    </xdr:to>
    <xdr:sp macro="" textlink="">
      <xdr:nvSpPr>
        <xdr:cNvPr id="17" name="Can 16"/>
        <xdr:cNvSpPr/>
      </xdr:nvSpPr>
      <xdr:spPr bwMode="auto">
        <a:xfrm>
          <a:off x="10586353" y="6912426"/>
          <a:ext cx="217714" cy="221796"/>
        </a:xfrm>
        <a:prstGeom prst="can">
          <a:avLst/>
        </a:prstGeom>
        <a:solidFill>
          <a:srgbClr val="C0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15</xdr:col>
      <xdr:colOff>81647</xdr:colOff>
      <xdr:row>42</xdr:row>
      <xdr:rowOff>163285</xdr:rowOff>
    </xdr:from>
    <xdr:to>
      <xdr:col>15</xdr:col>
      <xdr:colOff>82986</xdr:colOff>
      <xdr:row>44</xdr:row>
      <xdr:rowOff>2722</xdr:rowOff>
    </xdr:to>
    <xdr:cxnSp macro="">
      <xdr:nvCxnSpPr>
        <xdr:cNvPr id="18" name="Straight Arrow Connector 17"/>
        <xdr:cNvCxnSpPr/>
      </xdr:nvCxnSpPr>
      <xdr:spPr bwMode="auto">
        <a:xfrm>
          <a:off x="9239254" y="7062106"/>
          <a:ext cx="1339" cy="32929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84368</xdr:colOff>
      <xdr:row>42</xdr:row>
      <xdr:rowOff>179615</xdr:rowOff>
    </xdr:from>
    <xdr:to>
      <xdr:col>17</xdr:col>
      <xdr:colOff>85707</xdr:colOff>
      <xdr:row>44</xdr:row>
      <xdr:rowOff>19052</xdr:rowOff>
    </xdr:to>
    <xdr:cxnSp macro="">
      <xdr:nvCxnSpPr>
        <xdr:cNvPr id="21" name="Straight Arrow Connector 20"/>
        <xdr:cNvCxnSpPr/>
      </xdr:nvCxnSpPr>
      <xdr:spPr bwMode="auto">
        <a:xfrm>
          <a:off x="10466618" y="7078436"/>
          <a:ext cx="1339" cy="32929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17</xdr:col>
      <xdr:colOff>234011</xdr:colOff>
      <xdr:row>41</xdr:row>
      <xdr:rowOff>29938</xdr:rowOff>
    </xdr:from>
    <xdr:to>
      <xdr:col>17</xdr:col>
      <xdr:colOff>404100</xdr:colOff>
      <xdr:row>41</xdr:row>
      <xdr:rowOff>234045</xdr:rowOff>
    </xdr:to>
    <xdr:sp macro="" textlink="">
      <xdr:nvSpPr>
        <xdr:cNvPr id="23" name="Can 22"/>
        <xdr:cNvSpPr/>
      </xdr:nvSpPr>
      <xdr:spPr bwMode="auto">
        <a:xfrm>
          <a:off x="10616261" y="6670224"/>
          <a:ext cx="170089" cy="204107"/>
        </a:xfrm>
        <a:prstGeom prst="can">
          <a:avLst/>
        </a:prstGeom>
        <a:solidFill>
          <a:srgbClr val="00B0F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24</xdr:col>
      <xdr:colOff>410917</xdr:colOff>
      <xdr:row>42</xdr:row>
      <xdr:rowOff>16331</xdr:rowOff>
    </xdr:from>
    <xdr:to>
      <xdr:col>24</xdr:col>
      <xdr:colOff>642238</xdr:colOff>
      <xdr:row>42</xdr:row>
      <xdr:rowOff>238127</xdr:rowOff>
    </xdr:to>
    <xdr:sp macro="" textlink="">
      <xdr:nvSpPr>
        <xdr:cNvPr id="24" name="Can 23"/>
        <xdr:cNvSpPr/>
      </xdr:nvSpPr>
      <xdr:spPr bwMode="auto">
        <a:xfrm>
          <a:off x="15365167" y="6915152"/>
          <a:ext cx="231321" cy="221796"/>
        </a:xfrm>
        <a:prstGeom prst="can">
          <a:avLst/>
        </a:prstGeom>
        <a:solidFill>
          <a:srgbClr val="C000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24</xdr:col>
      <xdr:colOff>223149</xdr:colOff>
      <xdr:row>42</xdr:row>
      <xdr:rowOff>114303</xdr:rowOff>
    </xdr:from>
    <xdr:to>
      <xdr:col>24</xdr:col>
      <xdr:colOff>224488</xdr:colOff>
      <xdr:row>43</xdr:row>
      <xdr:rowOff>198669</xdr:rowOff>
    </xdr:to>
    <xdr:cxnSp macro="">
      <xdr:nvCxnSpPr>
        <xdr:cNvPr id="25" name="Straight Arrow Connector 24"/>
        <xdr:cNvCxnSpPr/>
      </xdr:nvCxnSpPr>
      <xdr:spPr bwMode="auto">
        <a:xfrm>
          <a:off x="15177399" y="7013124"/>
          <a:ext cx="1339" cy="32929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28</xdr:col>
      <xdr:colOff>89798</xdr:colOff>
      <xdr:row>42</xdr:row>
      <xdr:rowOff>21777</xdr:rowOff>
    </xdr:from>
    <xdr:to>
      <xdr:col>28</xdr:col>
      <xdr:colOff>91137</xdr:colOff>
      <xdr:row>43</xdr:row>
      <xdr:rowOff>106143</xdr:rowOff>
    </xdr:to>
    <xdr:cxnSp macro="">
      <xdr:nvCxnSpPr>
        <xdr:cNvPr id="26" name="Straight Arrow Connector 25"/>
        <xdr:cNvCxnSpPr/>
      </xdr:nvCxnSpPr>
      <xdr:spPr bwMode="auto">
        <a:xfrm>
          <a:off x="18024012" y="6920598"/>
          <a:ext cx="1339" cy="32929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ables/table1.xml><?xml version="1.0" encoding="utf-8"?>
<table xmlns="http://schemas.openxmlformats.org/spreadsheetml/2006/main" id="2" name="Table2" displayName="Table2" ref="B6:CB36" headerRowCount="0" totalsRowShown="0" headerRowDxfId="423" dataDxfId="421" headerRowBorderDxfId="422" tableBorderDxfId="420">
  <tableColumns count="79">
    <tableColumn id="1" name="BDE Headcount" headerRowDxfId="419" dataDxfId="418"/>
    <tableColumn id="2" name="Column1" headerRowDxfId="417" dataDxfId="416"/>
    <tableColumn id="3" name="Column2" headerRowDxfId="415" dataDxfId="414"/>
    <tableColumn id="4" name="Column3" headerRowDxfId="413" dataDxfId="412"/>
    <tableColumn id="5" name="Column4" headerRowDxfId="411" dataDxfId="410"/>
    <tableColumn id="6" name="Column5" headerRowDxfId="409" dataDxfId="408"/>
    <tableColumn id="7" name="Column6" headerRowDxfId="407" dataDxfId="406"/>
    <tableColumn id="8" name="Column7" headerRowDxfId="405" dataDxfId="404"/>
    <tableColumn id="9" name="Column8" headerRowDxfId="403" dataDxfId="402"/>
    <tableColumn id="10" name="Column9" headerRowDxfId="401" dataDxfId="400"/>
    <tableColumn id="11" name="Column10" headerRowDxfId="399" dataDxfId="398"/>
    <tableColumn id="12" name="Column11" headerRowDxfId="397" dataDxfId="396"/>
    <tableColumn id="13" name="Column12" headerRowDxfId="395" dataDxfId="394"/>
    <tableColumn id="14" name="Column13" headerRowDxfId="393" dataDxfId="392"/>
    <tableColumn id="15" name="Column14" headerRowDxfId="391" dataDxfId="390"/>
    <tableColumn id="16" name="Column15" headerRowDxfId="389" dataDxfId="388"/>
    <tableColumn id="17" name="Column16" headerRowDxfId="387" dataDxfId="386"/>
    <tableColumn id="18" name="Column17" headerRowDxfId="385" dataDxfId="384"/>
    <tableColumn id="19" name="Column18" headerRowDxfId="383" dataDxfId="382"/>
    <tableColumn id="20" name="Column19" headerRowDxfId="381" dataDxfId="380"/>
    <tableColumn id="21" name="Column20" headerRowDxfId="379" dataDxfId="378"/>
    <tableColumn id="22" name="Column21" headerRowDxfId="377" dataDxfId="376"/>
    <tableColumn id="23" name="Column22" headerRowDxfId="375" dataDxfId="374"/>
    <tableColumn id="24" name="Column23" headerRowDxfId="373" dataDxfId="372"/>
    <tableColumn id="25" name="Column24" headerRowDxfId="371" dataDxfId="370"/>
    <tableColumn id="26" name="Column25" headerRowDxfId="369" dataDxfId="368"/>
    <tableColumn id="27" name="Column26" headerRowDxfId="367" dataDxfId="366"/>
    <tableColumn id="28" name="Column27" headerRowDxfId="365" dataDxfId="364"/>
    <tableColumn id="29" name="Column28" headerRowDxfId="363" dataDxfId="362"/>
    <tableColumn id="30" name="Column29" headerRowDxfId="361" dataDxfId="360"/>
    <tableColumn id="31" name="Column30" headerRowDxfId="359" dataDxfId="358"/>
    <tableColumn id="32" name="Column31" headerRowDxfId="357" dataDxfId="356"/>
    <tableColumn id="33" name="Column32" headerRowDxfId="355" dataDxfId="354"/>
    <tableColumn id="34" name="Column33" headerRowDxfId="353" dataDxfId="352"/>
    <tableColumn id="35" name="Column34" headerRowDxfId="351" dataDxfId="350"/>
    <tableColumn id="36" name="Column35" headerRowDxfId="349" dataDxfId="348"/>
    <tableColumn id="37" name="Column36" headerRowDxfId="347" dataDxfId="346"/>
    <tableColumn id="38" name="Column37" headerRowDxfId="345" dataDxfId="344"/>
    <tableColumn id="39" name="Column38" headerRowDxfId="343" dataDxfId="342"/>
    <tableColumn id="40" name="Column39" headerRowDxfId="341" dataDxfId="340"/>
    <tableColumn id="41" name="Column40" headerRowDxfId="339" dataDxfId="338"/>
    <tableColumn id="42" name="Column41" headerRowDxfId="337" dataDxfId="336"/>
    <tableColumn id="43" name="Column42" headerRowDxfId="335" dataDxfId="334"/>
    <tableColumn id="44" name="Column43" headerRowDxfId="333" dataDxfId="332"/>
    <tableColumn id="45" name="Column44" headerRowDxfId="331" dataDxfId="330"/>
    <tableColumn id="46" name="Column45" headerRowDxfId="329" dataDxfId="328"/>
    <tableColumn id="47" name="Column46" headerRowDxfId="327" dataDxfId="326"/>
    <tableColumn id="48" name="Column47" headerRowDxfId="325" dataDxfId="324"/>
    <tableColumn id="49" name="Column48" headerRowDxfId="323" dataDxfId="322"/>
    <tableColumn id="50" name="Column49" headerRowDxfId="321" dataDxfId="320"/>
    <tableColumn id="51" name="Column50" headerRowDxfId="319" dataDxfId="318"/>
    <tableColumn id="52" name="Column51" headerRowDxfId="317" dataDxfId="316"/>
    <tableColumn id="53" name="Column52" headerRowDxfId="315" dataDxfId="314"/>
    <tableColumn id="54" name="Column53" headerRowDxfId="313" dataDxfId="312"/>
    <tableColumn id="55" name="Column54" headerRowDxfId="311" dataDxfId="310"/>
    <tableColumn id="56" name="Column55" headerRowDxfId="309" dataDxfId="308"/>
    <tableColumn id="57" name="Column56" headerRowDxfId="307" dataDxfId="306"/>
    <tableColumn id="58" name="Column57" headerRowDxfId="305" dataDxfId="304"/>
    <tableColumn id="59" name="Column58" headerRowDxfId="303" dataDxfId="302"/>
    <tableColumn id="60" name="Column59" headerRowDxfId="301" dataDxfId="300"/>
    <tableColumn id="61" name="Column60" headerRowDxfId="299" dataDxfId="298"/>
    <tableColumn id="62" name="Column61" headerRowDxfId="297" dataDxfId="296"/>
    <tableColumn id="63" name="Column62" headerRowDxfId="295" dataDxfId="294"/>
    <tableColumn id="64" name="Column63" headerRowDxfId="293" dataDxfId="292"/>
    <tableColumn id="65" name="Column64" headerRowDxfId="291" dataDxfId="290"/>
    <tableColumn id="66" name="Column65" headerRowDxfId="289" dataDxfId="288"/>
    <tableColumn id="67" name="Column66" headerRowDxfId="287" dataDxfId="286"/>
    <tableColumn id="68" name="Column67" headerRowDxfId="285" dataDxfId="284"/>
    <tableColumn id="69" name="Column68" headerRowDxfId="283" dataDxfId="282"/>
    <tableColumn id="70" name="Column69" headerRowDxfId="281" dataDxfId="280"/>
    <tableColumn id="71" name="Column70" headerRowDxfId="279" dataDxfId="278"/>
    <tableColumn id="72" name="Column71" headerRowDxfId="277" dataDxfId="276"/>
    <tableColumn id="73" name="Column72" headerRowDxfId="275" dataDxfId="274"/>
    <tableColumn id="74" name="Column73" headerRowDxfId="273" dataDxfId="272"/>
    <tableColumn id="75" name="Column74" headerRowDxfId="271" dataDxfId="270"/>
    <tableColumn id="76" name="Column75" headerRowDxfId="269" dataDxfId="268"/>
    <tableColumn id="77" name="Column76" headerRowDxfId="267" dataDxfId="266"/>
    <tableColumn id="78" name="Column77" headerRowDxfId="265" dataDxfId="264"/>
    <tableColumn id="79" name="Column78" headerRowDxfId="263" dataDxfId="26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2:BO5" headerRowCount="0" totalsRowShown="0" headerRowDxfId="261" dataDxfId="259" headerRowBorderDxfId="260" tableBorderDxfId="258" totalsRowBorderDxfId="257">
  <tableColumns count="66">
    <tableColumn id="1" name="Column1" headerRowDxfId="256" dataDxfId="255"/>
    <tableColumn id="2" name="Column2" headerRowDxfId="254" dataDxfId="253"/>
    <tableColumn id="3" name="Column3" headerRowDxfId="252" dataDxfId="251"/>
    <tableColumn id="4" name="Column4" headerRowDxfId="250" dataDxfId="249"/>
    <tableColumn id="5" name="Column5" headerRowDxfId="248" dataDxfId="247"/>
    <tableColumn id="6" name="Column6" headerRowDxfId="246" dataDxfId="245"/>
    <tableColumn id="7" name="Column7" headerRowDxfId="244" dataDxfId="243"/>
    <tableColumn id="8" name="Column8" headerRowDxfId="242" dataDxfId="241"/>
    <tableColumn id="9" name="Column9" headerRowDxfId="240" dataDxfId="239"/>
    <tableColumn id="10" name="Column10" headerRowDxfId="238" dataDxfId="237"/>
    <tableColumn id="11" name="Column11" headerRowDxfId="236" dataDxfId="235"/>
    <tableColumn id="12" name="Column12" headerRowDxfId="234" dataDxfId="233"/>
    <tableColumn id="13" name="Column13" headerRowDxfId="232" dataDxfId="231"/>
    <tableColumn id="14" name="Column14" headerRowDxfId="230" dataDxfId="229"/>
    <tableColumn id="15" name="Column15" headerRowDxfId="228" dataDxfId="227"/>
    <tableColumn id="16" name="Column16" headerRowDxfId="226" dataDxfId="225"/>
    <tableColumn id="17" name="Column17" headerRowDxfId="224" dataDxfId="223"/>
    <tableColumn id="18" name="Column18" headerRowDxfId="222" dataDxfId="221"/>
    <tableColumn id="19" name="Column19" headerRowDxfId="220" dataDxfId="219"/>
    <tableColumn id="20" name="Column20" headerRowDxfId="218" dataDxfId="217"/>
    <tableColumn id="21" name="Column21" headerRowDxfId="216" dataDxfId="215"/>
    <tableColumn id="22" name="Column22" headerRowDxfId="214" dataDxfId="213"/>
    <tableColumn id="23" name="Column23" headerRowDxfId="212" dataDxfId="211"/>
    <tableColumn id="24" name="Column24" headerRowDxfId="210" dataDxfId="209"/>
    <tableColumn id="25" name="Column25" headerRowDxfId="208" dataDxfId="207"/>
    <tableColumn id="26" name="Column26" headerRowDxfId="206" dataDxfId="205"/>
    <tableColumn id="27" name="Column27" headerRowDxfId="204" dataDxfId="203"/>
    <tableColumn id="28" name="Column28" headerRowDxfId="202" dataDxfId="201"/>
    <tableColumn id="29" name="Column29" headerRowDxfId="200" dataDxfId="199"/>
    <tableColumn id="30" name="Column30" headerRowDxfId="198" dataDxfId="197"/>
    <tableColumn id="31" name="Column31" headerRowDxfId="196" dataDxfId="195"/>
    <tableColumn id="32" name="Column32" headerRowDxfId="194" dataDxfId="193"/>
    <tableColumn id="33" name="Column33" headerRowDxfId="192" dataDxfId="191"/>
    <tableColumn id="34" name="Column34" headerRowDxfId="190" dataDxfId="189"/>
    <tableColumn id="35" name="Column35" headerRowDxfId="188" dataDxfId="187"/>
    <tableColumn id="36" name="Column36" headerRowDxfId="186" dataDxfId="185"/>
    <tableColumn id="37" name="Column37" headerRowDxfId="184" dataDxfId="183"/>
    <tableColumn id="38" name="Column38" headerRowDxfId="182" dataDxfId="181"/>
    <tableColumn id="39" name="Column39" headerRowDxfId="180" dataDxfId="179"/>
    <tableColumn id="40" name="Column40" headerRowDxfId="178" dataDxfId="177"/>
    <tableColumn id="41" name="Column41" headerRowDxfId="176" dataDxfId="175"/>
    <tableColumn id="42" name="Column42" headerRowDxfId="174" dataDxfId="173"/>
    <tableColumn id="43" name="Column43" headerRowDxfId="172" dataDxfId="171"/>
    <tableColumn id="44" name="Column44" headerRowDxfId="170" dataDxfId="169"/>
    <tableColumn id="45" name="Column45" headerRowDxfId="168" dataDxfId="167"/>
    <tableColumn id="46" name="Column46" headerRowDxfId="166" dataDxfId="165"/>
    <tableColumn id="47" name="Column47" headerRowDxfId="164" dataDxfId="163"/>
    <tableColumn id="48" name="Column48" headerRowDxfId="162" dataDxfId="161"/>
    <tableColumn id="49" name="Column49" headerRowDxfId="160" dataDxfId="159"/>
    <tableColumn id="50" name="Column50" headerRowDxfId="158" dataDxfId="157"/>
    <tableColumn id="51" name="Column51" headerRowDxfId="156" dataDxfId="155"/>
    <tableColumn id="52" name="Column52" headerRowDxfId="154" dataDxfId="153"/>
    <tableColumn id="53" name="Column53" headerRowDxfId="152" dataDxfId="151"/>
    <tableColumn id="54" name="Column54" headerRowDxfId="150" dataDxfId="149"/>
    <tableColumn id="55" name="Column55" headerRowDxfId="148" dataDxfId="147"/>
    <tableColumn id="56" name="Column56" headerRowDxfId="146" dataDxfId="145"/>
    <tableColumn id="57" name="Column57" headerRowDxfId="144" dataDxfId="143"/>
    <tableColumn id="58" name="Column58" headerRowDxfId="142" dataDxfId="141"/>
    <tableColumn id="59" name="Column59" headerRowDxfId="140" dataDxfId="139"/>
    <tableColumn id="60" name="Column60" headerRowDxfId="138" dataDxfId="137"/>
    <tableColumn id="61" name="Column61" headerRowDxfId="136" dataDxfId="135"/>
    <tableColumn id="62" name="Column62" headerRowDxfId="134" dataDxfId="133"/>
    <tableColumn id="63" name="Column63" headerRowDxfId="132" dataDxfId="131"/>
    <tableColumn id="64" name="Column64" headerRowDxfId="130" dataDxfId="129"/>
    <tableColumn id="65" name="Column65" headerRowDxfId="128" dataDxfId="127"/>
    <tableColumn id="66" name="Column66" headerRowDxfId="126" dataDxfId="125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A5" headerRowCount="0" totalsRowShown="0" headerRowDxfId="124" dataDxfId="123" tableBorderDxfId="122">
  <tableColumns count="1">
    <tableColumn id="1" name="Column1" dataDxfId="121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6:A36" headerRowCount="0" totalsRowShown="0" headerRowDxfId="120" dataDxfId="119">
  <tableColumns count="1">
    <tableColumn id="1" name="Column1" headerRowDxfId="118" dataDxfId="117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994"/>
  <sheetViews>
    <sheetView topLeftCell="A2" zoomScale="70" zoomScaleNormal="70" workbookViewId="0">
      <pane xSplit="2" ySplit="4" topLeftCell="R12" activePane="bottomRight" state="frozen"/>
      <selection activeCell="A2" sqref="A2"/>
      <selection pane="topRight" activeCell="B2" sqref="B2"/>
      <selection pane="bottomLeft" activeCell="A4" sqref="A4"/>
      <selection pane="bottomRight" activeCell="E5" sqref="E5"/>
    </sheetView>
  </sheetViews>
  <sheetFormatPr defaultRowHeight="12.75" x14ac:dyDescent="0.2"/>
  <cols>
    <col min="1" max="1" width="42.7109375" style="4" bestFit="1" customWidth="1"/>
    <col min="2" max="2" width="6.5703125" style="3" bestFit="1" customWidth="1"/>
    <col min="3" max="67" width="13" style="3" customWidth="1"/>
    <col min="68" max="68" width="10.7109375" style="3" customWidth="1"/>
    <col min="69" max="69" width="10.5703125" style="3" customWidth="1"/>
    <col min="70" max="70" width="10.28515625" style="3" customWidth="1"/>
    <col min="71" max="71" width="9.85546875" style="3" customWidth="1"/>
    <col min="72" max="72" width="10" style="3" bestFit="1" customWidth="1"/>
    <col min="73" max="73" width="11.28515625" style="3" customWidth="1"/>
    <col min="74" max="74" width="10.140625" style="3" customWidth="1"/>
    <col min="75" max="75" width="11.42578125" style="3" customWidth="1"/>
    <col min="76" max="76" width="10" style="3" bestFit="1" customWidth="1"/>
    <col min="77" max="77" width="10.5703125" style="3" customWidth="1"/>
    <col min="78" max="78" width="10.7109375" style="3" customWidth="1"/>
    <col min="79" max="79" width="10.140625" style="3" customWidth="1"/>
    <col min="80" max="80" width="11.28515625" style="3" customWidth="1"/>
    <col min="81" max="16384" width="9.140625" style="3"/>
  </cols>
  <sheetData>
    <row r="1" spans="1:80" hidden="1" x14ac:dyDescent="0.2">
      <c r="A1" s="15" t="s">
        <v>24</v>
      </c>
      <c r="B1" s="14"/>
      <c r="C1" s="1" t="s">
        <v>0</v>
      </c>
      <c r="D1" s="1" t="s">
        <v>0</v>
      </c>
      <c r="E1" s="1" t="s">
        <v>0</v>
      </c>
      <c r="F1" s="1" t="s">
        <v>18</v>
      </c>
      <c r="G1" s="1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20</v>
      </c>
      <c r="W1" s="2" t="s">
        <v>20</v>
      </c>
      <c r="X1" s="2" t="s">
        <v>20</v>
      </c>
      <c r="Y1" s="2" t="s">
        <v>21</v>
      </c>
      <c r="Z1" s="2" t="s">
        <v>21</v>
      </c>
      <c r="AA1" s="2" t="s">
        <v>21</v>
      </c>
      <c r="AB1" s="2" t="s">
        <v>21</v>
      </c>
      <c r="AC1" s="2" t="s">
        <v>21</v>
      </c>
      <c r="AD1" s="2" t="s">
        <v>21</v>
      </c>
      <c r="AE1" s="2" t="s">
        <v>21</v>
      </c>
      <c r="AF1" s="2" t="s">
        <v>21</v>
      </c>
      <c r="AG1" s="2" t="s">
        <v>21</v>
      </c>
      <c r="AH1" s="2" t="s">
        <v>21</v>
      </c>
      <c r="AI1" s="2" t="s">
        <v>21</v>
      </c>
      <c r="AJ1" s="2" t="s">
        <v>21</v>
      </c>
      <c r="AK1" s="2" t="s">
        <v>21</v>
      </c>
      <c r="AL1" s="2" t="s">
        <v>21</v>
      </c>
      <c r="AM1" s="2" t="s">
        <v>21</v>
      </c>
      <c r="AN1" s="2" t="s">
        <v>21</v>
      </c>
      <c r="AO1" s="2" t="s">
        <v>21</v>
      </c>
      <c r="AP1" s="2" t="s">
        <v>21</v>
      </c>
      <c r="AQ1" s="2" t="s">
        <v>21</v>
      </c>
      <c r="AR1" s="2" t="s">
        <v>21</v>
      </c>
      <c r="AS1" s="2" t="s">
        <v>21</v>
      </c>
      <c r="AT1" s="2" t="s">
        <v>21</v>
      </c>
      <c r="AU1" s="2" t="s">
        <v>21</v>
      </c>
      <c r="AV1" s="2" t="s">
        <v>21</v>
      </c>
      <c r="AW1" s="2" t="s">
        <v>21</v>
      </c>
      <c r="AX1" s="2" t="s">
        <v>21</v>
      </c>
      <c r="AY1" s="2" t="s">
        <v>21</v>
      </c>
      <c r="AZ1" s="2" t="s">
        <v>21</v>
      </c>
      <c r="BA1" s="2" t="s">
        <v>21</v>
      </c>
      <c r="BB1" s="2" t="s">
        <v>21</v>
      </c>
      <c r="BC1" s="2" t="s">
        <v>21</v>
      </c>
      <c r="BD1" s="2" t="s">
        <v>21</v>
      </c>
      <c r="BE1" s="2" t="s">
        <v>21</v>
      </c>
      <c r="BF1" s="2" t="s">
        <v>21</v>
      </c>
      <c r="BG1" s="2" t="s">
        <v>21</v>
      </c>
      <c r="BH1" s="2" t="s">
        <v>21</v>
      </c>
      <c r="BI1" s="2" t="s">
        <v>21</v>
      </c>
      <c r="BJ1" s="2" t="s">
        <v>21</v>
      </c>
      <c r="BK1" s="2" t="s">
        <v>21</v>
      </c>
      <c r="BL1" s="2" t="s">
        <v>21</v>
      </c>
      <c r="BM1" s="2" t="s">
        <v>21</v>
      </c>
      <c r="BN1" s="2" t="s">
        <v>22</v>
      </c>
      <c r="BO1" s="2" t="s">
        <v>23</v>
      </c>
    </row>
    <row r="2" spans="1:80" ht="18.75" x14ac:dyDescent="0.2">
      <c r="A2" s="45" t="s">
        <v>38</v>
      </c>
      <c r="B2" s="46"/>
      <c r="C2" s="22" t="s">
        <v>50</v>
      </c>
      <c r="D2" s="22" t="s">
        <v>51</v>
      </c>
      <c r="E2" s="22" t="s">
        <v>52</v>
      </c>
      <c r="F2" s="22" t="s">
        <v>46</v>
      </c>
      <c r="G2" s="22" t="s">
        <v>47</v>
      </c>
      <c r="H2" s="23" t="s">
        <v>48</v>
      </c>
      <c r="I2" s="23" t="s">
        <v>49</v>
      </c>
      <c r="J2" s="22" t="s">
        <v>50</v>
      </c>
      <c r="K2" s="22" t="s">
        <v>51</v>
      </c>
      <c r="L2" s="22" t="s">
        <v>52</v>
      </c>
      <c r="M2" s="22" t="s">
        <v>46</v>
      </c>
      <c r="N2" s="23" t="s">
        <v>47</v>
      </c>
      <c r="O2" s="23" t="s">
        <v>48</v>
      </c>
      <c r="P2" s="23" t="s">
        <v>49</v>
      </c>
      <c r="Q2" s="22" t="s">
        <v>50</v>
      </c>
      <c r="R2" s="22" t="s">
        <v>51</v>
      </c>
      <c r="S2" s="22" t="s">
        <v>52</v>
      </c>
      <c r="T2" s="22" t="s">
        <v>46</v>
      </c>
      <c r="U2" s="23" t="s">
        <v>91</v>
      </c>
      <c r="V2" s="23" t="s">
        <v>48</v>
      </c>
      <c r="W2" s="23" t="s">
        <v>49</v>
      </c>
      <c r="X2" s="23" t="s">
        <v>50</v>
      </c>
      <c r="Y2" s="22" t="s">
        <v>51</v>
      </c>
      <c r="Z2" s="22" t="s">
        <v>52</v>
      </c>
      <c r="AA2" s="22" t="s">
        <v>46</v>
      </c>
      <c r="AB2" s="22" t="s">
        <v>47</v>
      </c>
      <c r="AC2" s="22" t="s">
        <v>48</v>
      </c>
      <c r="AD2" s="22" t="s">
        <v>49</v>
      </c>
      <c r="AE2" s="22" t="s">
        <v>50</v>
      </c>
      <c r="AF2" s="22" t="s">
        <v>51</v>
      </c>
      <c r="AG2" s="22" t="s">
        <v>52</v>
      </c>
      <c r="AH2" s="22" t="s">
        <v>46</v>
      </c>
      <c r="AI2" s="22" t="s">
        <v>47</v>
      </c>
      <c r="AJ2" s="22" t="s">
        <v>48</v>
      </c>
      <c r="AK2" s="22" t="s">
        <v>49</v>
      </c>
      <c r="AL2" s="22" t="s">
        <v>50</v>
      </c>
      <c r="AM2" s="22" t="s">
        <v>51</v>
      </c>
      <c r="AN2" s="22" t="s">
        <v>52</v>
      </c>
      <c r="AO2" s="22" t="s">
        <v>46</v>
      </c>
      <c r="AP2" s="22" t="s">
        <v>47</v>
      </c>
      <c r="AQ2" s="22" t="s">
        <v>48</v>
      </c>
      <c r="AR2" s="22" t="s">
        <v>49</v>
      </c>
      <c r="AS2" s="22" t="s">
        <v>50</v>
      </c>
      <c r="AT2" s="22" t="s">
        <v>51</v>
      </c>
      <c r="AU2" s="22" t="s">
        <v>52</v>
      </c>
      <c r="AV2" s="22" t="s">
        <v>46</v>
      </c>
      <c r="AW2" s="22" t="s">
        <v>47</v>
      </c>
      <c r="AX2" s="22" t="s">
        <v>48</v>
      </c>
      <c r="AY2" s="22" t="s">
        <v>49</v>
      </c>
      <c r="AZ2" s="22" t="s">
        <v>50</v>
      </c>
      <c r="BA2" s="22" t="s">
        <v>51</v>
      </c>
      <c r="BB2" s="22" t="s">
        <v>52</v>
      </c>
      <c r="BC2" s="22" t="s">
        <v>46</v>
      </c>
      <c r="BD2" s="22" t="s">
        <v>47</v>
      </c>
      <c r="BE2" s="22" t="s">
        <v>48</v>
      </c>
      <c r="BF2" s="22" t="s">
        <v>49</v>
      </c>
      <c r="BG2" s="22" t="s">
        <v>50</v>
      </c>
      <c r="BH2" s="22" t="s">
        <v>51</v>
      </c>
      <c r="BI2" s="22" t="s">
        <v>52</v>
      </c>
      <c r="BJ2" s="22" t="s">
        <v>46</v>
      </c>
      <c r="BK2" s="22" t="s">
        <v>47</v>
      </c>
      <c r="BL2" s="22" t="s">
        <v>48</v>
      </c>
      <c r="BM2" s="22" t="s">
        <v>49</v>
      </c>
      <c r="BN2" s="22" t="s">
        <v>50</v>
      </c>
      <c r="BO2" s="24" t="s">
        <v>51</v>
      </c>
      <c r="BP2" s="25" t="s">
        <v>52</v>
      </c>
      <c r="BQ2" s="25" t="s">
        <v>46</v>
      </c>
      <c r="BR2" s="25" t="s">
        <v>47</v>
      </c>
      <c r="BS2" s="25" t="s">
        <v>48</v>
      </c>
      <c r="BT2" s="25" t="s">
        <v>49</v>
      </c>
      <c r="BU2" s="25" t="s">
        <v>50</v>
      </c>
      <c r="BV2" s="25" t="s">
        <v>51</v>
      </c>
      <c r="BW2" s="25" t="s">
        <v>52</v>
      </c>
      <c r="BX2" s="25" t="s">
        <v>46</v>
      </c>
      <c r="BY2" s="25" t="s">
        <v>47</v>
      </c>
      <c r="BZ2" s="25" t="s">
        <v>48</v>
      </c>
      <c r="CA2" s="25" t="s">
        <v>49</v>
      </c>
      <c r="CB2" s="26" t="s">
        <v>50</v>
      </c>
    </row>
    <row r="3" spans="1:80" ht="18.75" x14ac:dyDescent="0.2">
      <c r="A3" s="45" t="s">
        <v>35</v>
      </c>
      <c r="B3" s="46"/>
      <c r="C3" s="47">
        <v>42478</v>
      </c>
      <c r="D3" s="47">
        <v>42479</v>
      </c>
      <c r="E3" s="47">
        <v>42480</v>
      </c>
      <c r="F3" s="47">
        <v>42481</v>
      </c>
      <c r="G3" s="47">
        <v>42482</v>
      </c>
      <c r="H3" s="47">
        <v>42483</v>
      </c>
      <c r="I3" s="47">
        <v>42484</v>
      </c>
      <c r="J3" s="47">
        <v>42485</v>
      </c>
      <c r="K3" s="47">
        <v>42486</v>
      </c>
      <c r="L3" s="47">
        <v>42487</v>
      </c>
      <c r="M3" s="47">
        <v>42488</v>
      </c>
      <c r="N3" s="47">
        <v>42489</v>
      </c>
      <c r="O3" s="47">
        <v>42490</v>
      </c>
      <c r="P3" s="47">
        <v>42491</v>
      </c>
      <c r="Q3" s="47">
        <v>42492</v>
      </c>
      <c r="R3" s="47">
        <v>42493</v>
      </c>
      <c r="S3" s="47">
        <v>42494</v>
      </c>
      <c r="T3" s="47">
        <v>42495</v>
      </c>
      <c r="U3" s="47">
        <v>42496</v>
      </c>
      <c r="V3" s="47">
        <v>42497</v>
      </c>
      <c r="W3" s="47">
        <v>42498</v>
      </c>
      <c r="X3" s="47">
        <v>42499</v>
      </c>
      <c r="Y3" s="47">
        <v>42500</v>
      </c>
      <c r="Z3" s="47">
        <v>42501</v>
      </c>
      <c r="AA3" s="47">
        <v>42502</v>
      </c>
      <c r="AB3" s="47">
        <v>42503</v>
      </c>
      <c r="AC3" s="47">
        <v>42504</v>
      </c>
      <c r="AD3" s="47">
        <v>42505</v>
      </c>
      <c r="AE3" s="47">
        <v>42506</v>
      </c>
      <c r="AF3" s="47">
        <v>42507</v>
      </c>
      <c r="AG3" s="47">
        <v>42508</v>
      </c>
      <c r="AH3" s="47">
        <v>42509</v>
      </c>
      <c r="AI3" s="47">
        <v>42510</v>
      </c>
      <c r="AJ3" s="47">
        <v>42511</v>
      </c>
      <c r="AK3" s="47">
        <v>42512</v>
      </c>
      <c r="AL3" s="47">
        <v>42513</v>
      </c>
      <c r="AM3" s="47">
        <v>42514</v>
      </c>
      <c r="AN3" s="47">
        <v>42515</v>
      </c>
      <c r="AO3" s="47">
        <v>42516</v>
      </c>
      <c r="AP3" s="47">
        <v>42517</v>
      </c>
      <c r="AQ3" s="47">
        <v>42518</v>
      </c>
      <c r="AR3" s="47">
        <v>42519</v>
      </c>
      <c r="AS3" s="47">
        <v>42520</v>
      </c>
      <c r="AT3" s="47">
        <v>42521</v>
      </c>
      <c r="AU3" s="47">
        <v>42522</v>
      </c>
      <c r="AV3" s="47">
        <v>42523</v>
      </c>
      <c r="AW3" s="47">
        <v>42524</v>
      </c>
      <c r="AX3" s="47">
        <v>42525</v>
      </c>
      <c r="AY3" s="47">
        <v>42526</v>
      </c>
      <c r="AZ3" s="47">
        <v>42527</v>
      </c>
      <c r="BA3" s="47">
        <v>42528</v>
      </c>
      <c r="BB3" s="47">
        <v>42529</v>
      </c>
      <c r="BC3" s="47">
        <v>42530</v>
      </c>
      <c r="BD3" s="47">
        <v>42531</v>
      </c>
      <c r="BE3" s="47">
        <v>42532</v>
      </c>
      <c r="BF3" s="47">
        <v>42533</v>
      </c>
      <c r="BG3" s="47">
        <v>42534</v>
      </c>
      <c r="BH3" s="47">
        <v>42535</v>
      </c>
      <c r="BI3" s="47">
        <v>42536</v>
      </c>
      <c r="BJ3" s="47">
        <v>42537</v>
      </c>
      <c r="BK3" s="47">
        <v>42538</v>
      </c>
      <c r="BL3" s="47">
        <v>42539</v>
      </c>
      <c r="BM3" s="47">
        <v>42540</v>
      </c>
      <c r="BN3" s="47">
        <v>42541</v>
      </c>
      <c r="BO3" s="48">
        <v>42542</v>
      </c>
      <c r="BP3" s="47">
        <v>42543</v>
      </c>
      <c r="BQ3" s="47">
        <v>42544</v>
      </c>
      <c r="BR3" s="47">
        <v>42545</v>
      </c>
      <c r="BS3" s="47">
        <v>42546</v>
      </c>
      <c r="BT3" s="47">
        <v>42547</v>
      </c>
      <c r="BU3" s="47">
        <v>42548</v>
      </c>
      <c r="BV3" s="47">
        <v>42549</v>
      </c>
      <c r="BW3" s="47">
        <v>42550</v>
      </c>
      <c r="BX3" s="47">
        <v>42551</v>
      </c>
      <c r="BY3" s="47">
        <v>42552</v>
      </c>
      <c r="BZ3" s="47">
        <v>42553</v>
      </c>
      <c r="CA3" s="47">
        <v>42554</v>
      </c>
      <c r="CB3" s="49">
        <v>42555</v>
      </c>
    </row>
    <row r="4" spans="1:80" ht="45.75" customHeight="1" x14ac:dyDescent="0.2">
      <c r="A4" s="50" t="s">
        <v>81</v>
      </c>
      <c r="B4" s="51"/>
      <c r="C4" s="27" t="s">
        <v>71</v>
      </c>
      <c r="D4" s="27" t="s">
        <v>65</v>
      </c>
      <c r="E4" s="27" t="s">
        <v>65</v>
      </c>
      <c r="F4" s="27" t="s">
        <v>65</v>
      </c>
      <c r="G4" s="28" t="s">
        <v>92</v>
      </c>
      <c r="H4" s="28"/>
      <c r="I4" s="28"/>
      <c r="J4" s="28" t="s">
        <v>157</v>
      </c>
      <c r="K4" s="28"/>
      <c r="L4" s="28"/>
      <c r="M4" s="28"/>
      <c r="N4" s="27" t="s">
        <v>69</v>
      </c>
      <c r="O4" s="27" t="s">
        <v>69</v>
      </c>
      <c r="P4" s="27" t="s">
        <v>69</v>
      </c>
      <c r="Q4" s="27" t="s">
        <v>74</v>
      </c>
      <c r="R4" s="27" t="s">
        <v>75</v>
      </c>
      <c r="S4" s="27" t="s">
        <v>75</v>
      </c>
      <c r="T4" s="27" t="s">
        <v>75</v>
      </c>
      <c r="U4" s="63" t="s">
        <v>83</v>
      </c>
      <c r="V4" s="63"/>
      <c r="W4" s="63"/>
      <c r="X4" s="27" t="s">
        <v>84</v>
      </c>
      <c r="Y4" s="27" t="s">
        <v>84</v>
      </c>
      <c r="Z4" s="29" t="s">
        <v>85</v>
      </c>
      <c r="AA4" s="29" t="s">
        <v>85</v>
      </c>
      <c r="AB4" s="29" t="s">
        <v>85</v>
      </c>
      <c r="AC4" s="29" t="s">
        <v>86</v>
      </c>
      <c r="AD4" s="29" t="s">
        <v>86</v>
      </c>
      <c r="AE4" s="29" t="s">
        <v>87</v>
      </c>
      <c r="AF4" s="29" t="s">
        <v>87</v>
      </c>
      <c r="AG4" s="29" t="s">
        <v>87</v>
      </c>
      <c r="AH4" s="29" t="s">
        <v>87</v>
      </c>
      <c r="AI4" s="29" t="s">
        <v>87</v>
      </c>
      <c r="AJ4" s="29" t="s">
        <v>88</v>
      </c>
      <c r="AK4" s="29" t="s">
        <v>88</v>
      </c>
      <c r="AL4" s="29" t="s">
        <v>88</v>
      </c>
      <c r="AM4" s="29" t="s">
        <v>88</v>
      </c>
      <c r="AN4" s="29" t="s">
        <v>88</v>
      </c>
      <c r="AO4" s="29" t="s">
        <v>88</v>
      </c>
      <c r="AP4" s="29" t="s">
        <v>88</v>
      </c>
      <c r="AQ4" s="29" t="s">
        <v>88</v>
      </c>
      <c r="AR4" s="29" t="s">
        <v>88</v>
      </c>
      <c r="AS4" s="29" t="s">
        <v>88</v>
      </c>
      <c r="AT4" s="29" t="s">
        <v>88</v>
      </c>
      <c r="AU4" s="29" t="s">
        <v>88</v>
      </c>
      <c r="AV4" s="29" t="s">
        <v>88</v>
      </c>
      <c r="AW4" s="29" t="s">
        <v>88</v>
      </c>
      <c r="AX4" s="29" t="s">
        <v>88</v>
      </c>
      <c r="AY4" s="29" t="s">
        <v>88</v>
      </c>
      <c r="AZ4" s="29" t="s">
        <v>109</v>
      </c>
      <c r="BA4" s="29" t="s">
        <v>110</v>
      </c>
      <c r="BB4" s="29" t="s">
        <v>110</v>
      </c>
      <c r="BC4" s="29" t="s">
        <v>111</v>
      </c>
      <c r="BD4" s="29" t="s">
        <v>111</v>
      </c>
      <c r="BE4" s="29" t="s">
        <v>111</v>
      </c>
      <c r="BF4" s="29" t="s">
        <v>111</v>
      </c>
      <c r="BG4" s="29" t="s">
        <v>111</v>
      </c>
      <c r="BH4" s="29" t="s">
        <v>111</v>
      </c>
      <c r="BI4" s="29" t="s">
        <v>111</v>
      </c>
      <c r="BJ4" s="29" t="s">
        <v>111</v>
      </c>
      <c r="BK4" s="29" t="s">
        <v>111</v>
      </c>
      <c r="BL4" s="29" t="s">
        <v>111</v>
      </c>
      <c r="BM4" s="29" t="s">
        <v>111</v>
      </c>
      <c r="BN4" s="29" t="s">
        <v>111</v>
      </c>
      <c r="BO4" s="30" t="s">
        <v>111</v>
      </c>
      <c r="BP4" s="31" t="s">
        <v>111</v>
      </c>
      <c r="BQ4" s="31" t="s">
        <v>111</v>
      </c>
      <c r="BR4" s="31" t="s">
        <v>111</v>
      </c>
      <c r="BS4" s="31" t="s">
        <v>111</v>
      </c>
      <c r="BT4" s="31" t="s">
        <v>111</v>
      </c>
      <c r="BU4" s="31" t="s">
        <v>111</v>
      </c>
      <c r="BV4" s="31" t="s">
        <v>111</v>
      </c>
      <c r="BW4" s="31" t="s">
        <v>115</v>
      </c>
      <c r="BX4" s="31" t="s">
        <v>112</v>
      </c>
      <c r="BY4" s="31" t="s">
        <v>113</v>
      </c>
      <c r="BZ4" s="31" t="s">
        <v>113</v>
      </c>
      <c r="CA4" s="31" t="s">
        <v>113</v>
      </c>
      <c r="CB4" s="31" t="s">
        <v>114</v>
      </c>
    </row>
    <row r="5" spans="1:80" ht="54.75" customHeight="1" x14ac:dyDescent="0.2">
      <c r="A5" s="50" t="s">
        <v>80</v>
      </c>
      <c r="B5" s="52"/>
      <c r="C5" s="33" t="s">
        <v>93</v>
      </c>
      <c r="D5" s="33"/>
      <c r="E5" s="33"/>
      <c r="F5" s="34" t="s">
        <v>72</v>
      </c>
      <c r="G5" s="35" t="s">
        <v>78</v>
      </c>
      <c r="H5" s="34" t="s">
        <v>73</v>
      </c>
      <c r="I5" s="34" t="s">
        <v>73</v>
      </c>
      <c r="J5" s="34" t="s">
        <v>82</v>
      </c>
      <c r="K5" s="34" t="s">
        <v>79</v>
      </c>
      <c r="L5" s="34" t="s">
        <v>73</v>
      </c>
      <c r="M5" s="34" t="s">
        <v>77</v>
      </c>
      <c r="N5" s="32" t="s">
        <v>76</v>
      </c>
      <c r="O5" s="36" t="s">
        <v>70</v>
      </c>
      <c r="P5" s="36" t="s">
        <v>139</v>
      </c>
      <c r="Q5" s="64"/>
      <c r="R5" s="34"/>
      <c r="S5" s="37" t="s">
        <v>137</v>
      </c>
      <c r="T5" s="37"/>
      <c r="U5" s="33" t="s">
        <v>89</v>
      </c>
      <c r="V5" s="33"/>
      <c r="W5" s="33"/>
      <c r="X5" s="38" t="s">
        <v>90</v>
      </c>
      <c r="Y5" s="39" t="s">
        <v>138</v>
      </c>
      <c r="Z5" s="40" t="s">
        <v>94</v>
      </c>
      <c r="AA5" s="40"/>
      <c r="AB5" s="40"/>
      <c r="AC5" s="39"/>
      <c r="AD5" s="41"/>
      <c r="AE5" s="40" t="s">
        <v>95</v>
      </c>
      <c r="AF5" s="40"/>
      <c r="AG5" s="39"/>
      <c r="AH5" s="39" t="s">
        <v>96</v>
      </c>
      <c r="AI5" s="39" t="s">
        <v>96</v>
      </c>
      <c r="AJ5" s="42" t="s">
        <v>98</v>
      </c>
      <c r="AK5" s="42" t="s">
        <v>99</v>
      </c>
      <c r="AL5" s="42" t="s">
        <v>97</v>
      </c>
      <c r="AM5" s="39" t="s">
        <v>100</v>
      </c>
      <c r="AN5" s="39" t="s">
        <v>101</v>
      </c>
      <c r="AO5" s="39" t="s">
        <v>103</v>
      </c>
      <c r="AP5" s="39" t="s">
        <v>102</v>
      </c>
      <c r="AQ5" s="39" t="s">
        <v>104</v>
      </c>
      <c r="AR5" s="39" t="s">
        <v>105</v>
      </c>
      <c r="AS5" s="39" t="s">
        <v>106</v>
      </c>
      <c r="AT5" s="39" t="s">
        <v>107</v>
      </c>
      <c r="AU5" s="40" t="s">
        <v>108</v>
      </c>
      <c r="AV5" s="40"/>
      <c r="AW5" s="40"/>
      <c r="AX5" s="40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43"/>
      <c r="BQ5" s="43"/>
      <c r="BR5" s="43"/>
      <c r="BS5" s="43"/>
      <c r="BT5" s="43"/>
      <c r="BU5" s="43"/>
      <c r="BV5" s="43"/>
      <c r="BW5" s="43" t="s">
        <v>65</v>
      </c>
      <c r="BX5" s="43" t="s">
        <v>65</v>
      </c>
      <c r="BY5" s="43" t="s">
        <v>65</v>
      </c>
      <c r="BZ5" s="43" t="s">
        <v>116</v>
      </c>
      <c r="CA5" s="43" t="s">
        <v>116</v>
      </c>
      <c r="CB5" s="43" t="s">
        <v>117</v>
      </c>
    </row>
    <row r="6" spans="1:80" ht="18.75" x14ac:dyDescent="0.2">
      <c r="A6" s="53" t="s">
        <v>1</v>
      </c>
      <c r="B6" s="53"/>
      <c r="C6" s="54" t="s">
        <v>118</v>
      </c>
      <c r="D6" s="54"/>
      <c r="E6" s="54"/>
      <c r="F6" s="55" t="s">
        <v>119</v>
      </c>
      <c r="G6" s="55" t="s">
        <v>119</v>
      </c>
      <c r="H6" s="55" t="s">
        <v>119</v>
      </c>
      <c r="I6" s="55" t="s">
        <v>119</v>
      </c>
      <c r="J6" s="55" t="s">
        <v>119</v>
      </c>
      <c r="K6" s="55" t="s">
        <v>119</v>
      </c>
      <c r="L6" s="55" t="s">
        <v>119</v>
      </c>
      <c r="M6" s="55" t="s">
        <v>119</v>
      </c>
      <c r="N6" s="55" t="s">
        <v>119</v>
      </c>
      <c r="O6" s="55" t="s">
        <v>119</v>
      </c>
      <c r="P6" s="55" t="s">
        <v>119</v>
      </c>
      <c r="Q6" s="55" t="s">
        <v>119</v>
      </c>
      <c r="R6" s="55" t="s">
        <v>53</v>
      </c>
      <c r="S6" s="55" t="s">
        <v>53</v>
      </c>
      <c r="T6" s="55" t="s">
        <v>53</v>
      </c>
      <c r="U6" s="55" t="s">
        <v>53</v>
      </c>
      <c r="V6" s="55" t="s">
        <v>53</v>
      </c>
      <c r="W6" s="55" t="s">
        <v>53</v>
      </c>
      <c r="X6" s="55" t="s">
        <v>53</v>
      </c>
      <c r="Y6" s="55" t="s">
        <v>53</v>
      </c>
      <c r="Z6" s="55" t="s">
        <v>53</v>
      </c>
      <c r="AA6" s="55" t="s">
        <v>53</v>
      </c>
      <c r="AB6" s="55" t="s">
        <v>53</v>
      </c>
      <c r="AC6" s="55" t="s">
        <v>53</v>
      </c>
      <c r="AD6" s="55" t="s">
        <v>53</v>
      </c>
      <c r="AE6" s="55" t="s">
        <v>53</v>
      </c>
      <c r="AF6" s="55" t="s">
        <v>53</v>
      </c>
      <c r="AG6" s="55" t="s">
        <v>53</v>
      </c>
      <c r="AH6" s="55" t="s">
        <v>53</v>
      </c>
      <c r="AI6" s="55" t="s">
        <v>119</v>
      </c>
      <c r="AJ6" s="55" t="s">
        <v>119</v>
      </c>
      <c r="AK6" s="55" t="s">
        <v>119</v>
      </c>
      <c r="AL6" s="55" t="s">
        <v>119</v>
      </c>
      <c r="AM6" s="55" t="s">
        <v>119</v>
      </c>
      <c r="AN6" s="55" t="s">
        <v>119</v>
      </c>
      <c r="AO6" s="55" t="s">
        <v>119</v>
      </c>
      <c r="AP6" s="55" t="s">
        <v>119</v>
      </c>
      <c r="AQ6" s="55" t="s">
        <v>119</v>
      </c>
      <c r="AR6" s="55" t="s">
        <v>119</v>
      </c>
      <c r="AS6" s="55" t="s">
        <v>119</v>
      </c>
      <c r="AT6" s="55" t="s">
        <v>119</v>
      </c>
      <c r="AU6" s="55" t="s">
        <v>119</v>
      </c>
      <c r="AV6" s="55" t="s">
        <v>119</v>
      </c>
      <c r="AW6" s="55" t="s">
        <v>119</v>
      </c>
      <c r="AX6" s="55" t="s">
        <v>119</v>
      </c>
      <c r="AY6" s="55" t="s">
        <v>119</v>
      </c>
      <c r="AZ6" s="55" t="s">
        <v>54</v>
      </c>
      <c r="BA6" s="55" t="s">
        <v>53</v>
      </c>
      <c r="BB6" s="55" t="s">
        <v>53</v>
      </c>
      <c r="BC6" s="55" t="s">
        <v>53</v>
      </c>
      <c r="BD6" s="55" t="s">
        <v>53</v>
      </c>
      <c r="BE6" s="55" t="s">
        <v>53</v>
      </c>
      <c r="BF6" s="55" t="s">
        <v>53</v>
      </c>
      <c r="BG6" s="55" t="s">
        <v>53</v>
      </c>
      <c r="BH6" s="55" t="s">
        <v>53</v>
      </c>
      <c r="BI6" s="55" t="s">
        <v>53</v>
      </c>
      <c r="BJ6" s="55" t="s">
        <v>53</v>
      </c>
      <c r="BK6" s="55" t="s">
        <v>53</v>
      </c>
      <c r="BL6" s="55" t="s">
        <v>53</v>
      </c>
      <c r="BM6" s="55" t="s">
        <v>53</v>
      </c>
      <c r="BN6" s="55" t="s">
        <v>53</v>
      </c>
      <c r="BO6" s="56" t="s">
        <v>53</v>
      </c>
      <c r="BP6" s="57" t="s">
        <v>53</v>
      </c>
      <c r="BQ6" s="57" t="s">
        <v>53</v>
      </c>
      <c r="BR6" s="57" t="s">
        <v>53</v>
      </c>
      <c r="BS6" s="57" t="s">
        <v>53</v>
      </c>
      <c r="BT6" s="57" t="s">
        <v>53</v>
      </c>
      <c r="BU6" s="57" t="s">
        <v>53</v>
      </c>
      <c r="BV6" s="57" t="s">
        <v>53</v>
      </c>
      <c r="BW6" s="57" t="s">
        <v>121</v>
      </c>
      <c r="BX6" s="57" t="s">
        <v>119</v>
      </c>
      <c r="BY6" s="57" t="s">
        <v>119</v>
      </c>
      <c r="BZ6" s="57" t="s">
        <v>119</v>
      </c>
      <c r="CA6" s="57" t="s">
        <v>119</v>
      </c>
      <c r="CB6" s="57" t="s">
        <v>122</v>
      </c>
    </row>
    <row r="7" spans="1:80" ht="18.75" x14ac:dyDescent="0.2">
      <c r="A7" s="53" t="s">
        <v>29</v>
      </c>
      <c r="B7" s="5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44" t="s">
        <v>120</v>
      </c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6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</row>
    <row r="8" spans="1:80" ht="18.75" x14ac:dyDescent="0.2">
      <c r="A8" s="58" t="s">
        <v>30</v>
      </c>
      <c r="B8" s="58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>
        <v>260</v>
      </c>
      <c r="AD8" s="55">
        <v>260</v>
      </c>
      <c r="AE8" s="55">
        <v>260</v>
      </c>
      <c r="AF8" s="55">
        <v>260</v>
      </c>
      <c r="AG8" s="55">
        <v>260</v>
      </c>
      <c r="AH8" s="55">
        <v>260</v>
      </c>
      <c r="AI8" s="55">
        <v>260</v>
      </c>
      <c r="AJ8" s="55">
        <v>260</v>
      </c>
      <c r="AK8" s="55">
        <v>260</v>
      </c>
      <c r="AL8" s="55">
        <v>260</v>
      </c>
      <c r="AM8" s="55">
        <v>260</v>
      </c>
      <c r="AN8" s="55">
        <v>260</v>
      </c>
      <c r="AO8" s="55">
        <v>260</v>
      </c>
      <c r="AP8" s="55">
        <v>260</v>
      </c>
      <c r="AQ8" s="55">
        <v>260</v>
      </c>
      <c r="AR8" s="55">
        <v>260</v>
      </c>
      <c r="AS8" s="55">
        <v>260</v>
      </c>
      <c r="AT8" s="55">
        <v>260</v>
      </c>
      <c r="AU8" s="55">
        <v>260</v>
      </c>
      <c r="AV8" s="55">
        <v>260</v>
      </c>
      <c r="AW8" s="55">
        <v>260</v>
      </c>
      <c r="AX8" s="55">
        <v>260</v>
      </c>
      <c r="AY8" s="55">
        <v>260</v>
      </c>
      <c r="AZ8" s="55">
        <v>260</v>
      </c>
      <c r="BA8" s="55">
        <v>260</v>
      </c>
      <c r="BB8" s="55">
        <v>260</v>
      </c>
      <c r="BC8" s="55">
        <v>260</v>
      </c>
      <c r="BD8" s="55">
        <v>260</v>
      </c>
      <c r="BE8" s="55">
        <v>260</v>
      </c>
      <c r="BF8" s="55">
        <v>260</v>
      </c>
      <c r="BG8" s="55"/>
      <c r="BH8" s="55"/>
      <c r="BI8" s="55"/>
      <c r="BJ8" s="55"/>
      <c r="BK8" s="55"/>
      <c r="BL8" s="55"/>
      <c r="BM8" s="55"/>
      <c r="BN8" s="55"/>
      <c r="BO8" s="56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</row>
    <row r="9" spans="1:80" ht="18.75" x14ac:dyDescent="0.2">
      <c r="A9" s="58" t="s">
        <v>31</v>
      </c>
      <c r="B9" s="58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 t="s">
        <v>64</v>
      </c>
      <c r="AD9" s="55" t="s">
        <v>64</v>
      </c>
      <c r="AE9" s="55" t="s">
        <v>64</v>
      </c>
      <c r="AF9" s="55" t="s">
        <v>64</v>
      </c>
      <c r="AG9" s="55" t="s">
        <v>64</v>
      </c>
      <c r="AH9" s="55" t="s">
        <v>64</v>
      </c>
      <c r="AI9" s="55" t="s">
        <v>64</v>
      </c>
      <c r="AJ9" s="55" t="s">
        <v>64</v>
      </c>
      <c r="AK9" s="55" t="s">
        <v>64</v>
      </c>
      <c r="AL9" s="55" t="s">
        <v>64</v>
      </c>
      <c r="AM9" s="55" t="s">
        <v>64</v>
      </c>
      <c r="AN9" s="55" t="s">
        <v>64</v>
      </c>
      <c r="AO9" s="55" t="s">
        <v>64</v>
      </c>
      <c r="AP9" s="55" t="s">
        <v>64</v>
      </c>
      <c r="AQ9" s="55" t="s">
        <v>64</v>
      </c>
      <c r="AR9" s="55" t="s">
        <v>64</v>
      </c>
      <c r="AS9" s="55" t="s">
        <v>64</v>
      </c>
      <c r="AT9" s="55" t="s">
        <v>64</v>
      </c>
      <c r="AU9" s="55" t="s">
        <v>64</v>
      </c>
      <c r="AV9" s="55" t="s">
        <v>64</v>
      </c>
      <c r="AW9" s="55" t="s">
        <v>64</v>
      </c>
      <c r="AX9" s="55" t="s">
        <v>64</v>
      </c>
      <c r="AY9" s="55" t="s">
        <v>64</v>
      </c>
      <c r="AZ9" s="55" t="s">
        <v>64</v>
      </c>
      <c r="BA9" s="55" t="s">
        <v>64</v>
      </c>
      <c r="BB9" s="55" t="s">
        <v>64</v>
      </c>
      <c r="BC9" s="55" t="s">
        <v>64</v>
      </c>
      <c r="BD9" s="55" t="s">
        <v>64</v>
      </c>
      <c r="BE9" s="55" t="s">
        <v>64</v>
      </c>
      <c r="BF9" s="55" t="s">
        <v>64</v>
      </c>
      <c r="BG9" s="55"/>
      <c r="BH9" s="55"/>
      <c r="BI9" s="55"/>
      <c r="BJ9" s="55"/>
      <c r="BK9" s="55"/>
      <c r="BL9" s="55"/>
      <c r="BM9" s="55"/>
      <c r="BN9" s="55"/>
      <c r="BO9" s="56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</row>
    <row r="10" spans="1:80" ht="37.5" x14ac:dyDescent="0.2">
      <c r="A10" s="58" t="s">
        <v>32</v>
      </c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 t="s">
        <v>63</v>
      </c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6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</row>
    <row r="11" spans="1:80" ht="18.75" x14ac:dyDescent="0.2">
      <c r="A11" s="58" t="s">
        <v>2</v>
      </c>
      <c r="B11" s="53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6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</row>
    <row r="12" spans="1:80" ht="18.75" x14ac:dyDescent="0.2">
      <c r="A12" s="58" t="s">
        <v>3</v>
      </c>
      <c r="B12" s="53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6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</row>
    <row r="13" spans="1:80" ht="18.75" x14ac:dyDescent="0.2">
      <c r="A13" s="58" t="s">
        <v>4</v>
      </c>
      <c r="B13" s="58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6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</row>
    <row r="14" spans="1:80" ht="18.75" x14ac:dyDescent="0.2">
      <c r="A14" s="59" t="s">
        <v>33</v>
      </c>
      <c r="B14" s="5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 t="s">
        <v>55</v>
      </c>
      <c r="AD14" s="55" t="s">
        <v>56</v>
      </c>
      <c r="AE14" s="55">
        <v>110</v>
      </c>
      <c r="AF14" s="55">
        <v>110</v>
      </c>
      <c r="AG14" s="55">
        <v>110</v>
      </c>
      <c r="AH14" s="55">
        <v>110</v>
      </c>
      <c r="AI14" s="55">
        <v>110</v>
      </c>
      <c r="AJ14" s="55">
        <v>110</v>
      </c>
      <c r="AK14" s="55">
        <v>110</v>
      </c>
      <c r="AL14" s="55">
        <v>110</v>
      </c>
      <c r="AM14" s="55">
        <v>110</v>
      </c>
      <c r="AN14" s="55">
        <v>110</v>
      </c>
      <c r="AO14" s="55">
        <v>110</v>
      </c>
      <c r="AP14" s="55">
        <v>110</v>
      </c>
      <c r="AQ14" s="55">
        <v>110</v>
      </c>
      <c r="AR14" s="55">
        <v>110</v>
      </c>
      <c r="AS14" s="55">
        <v>110</v>
      </c>
      <c r="AT14" s="55">
        <v>110</v>
      </c>
      <c r="AU14" s="55">
        <v>110</v>
      </c>
      <c r="AV14" s="55">
        <v>110</v>
      </c>
      <c r="AW14" s="55">
        <v>110</v>
      </c>
      <c r="AX14" s="55">
        <v>110</v>
      </c>
      <c r="AY14" s="55">
        <v>110</v>
      </c>
      <c r="AZ14" s="55">
        <v>110</v>
      </c>
      <c r="BA14" s="55">
        <v>110</v>
      </c>
      <c r="BB14" s="55">
        <v>110</v>
      </c>
      <c r="BC14" s="55">
        <v>110</v>
      </c>
      <c r="BD14" s="55">
        <v>110</v>
      </c>
      <c r="BE14" s="55">
        <v>110</v>
      </c>
      <c r="BF14" s="55">
        <v>110</v>
      </c>
      <c r="BG14" s="55"/>
      <c r="BH14" s="55"/>
      <c r="BI14" s="55"/>
      <c r="BJ14" s="55"/>
      <c r="BK14" s="55"/>
      <c r="BL14" s="55"/>
      <c r="BM14" s="55"/>
      <c r="BN14" s="55"/>
      <c r="BO14" s="56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</row>
    <row r="15" spans="1:80" ht="18.75" x14ac:dyDescent="0.2">
      <c r="A15" s="58" t="s">
        <v>5</v>
      </c>
      <c r="B15" s="58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60">
        <v>9600</v>
      </c>
      <c r="AD15" s="60">
        <v>9600</v>
      </c>
      <c r="AE15" s="60">
        <v>9600</v>
      </c>
      <c r="AF15" s="60">
        <v>9600</v>
      </c>
      <c r="AG15" s="60">
        <v>9600</v>
      </c>
      <c r="AH15" s="60">
        <v>9600</v>
      </c>
      <c r="AI15" s="60">
        <v>9600</v>
      </c>
      <c r="AJ15" s="60">
        <v>9600</v>
      </c>
      <c r="AK15" s="60">
        <v>9600</v>
      </c>
      <c r="AL15" s="60">
        <v>9600</v>
      </c>
      <c r="AM15" s="60">
        <v>9600</v>
      </c>
      <c r="AN15" s="60">
        <v>9600</v>
      </c>
      <c r="AO15" s="60">
        <v>9600</v>
      </c>
      <c r="AP15" s="60">
        <v>9600</v>
      </c>
      <c r="AQ15" s="60">
        <v>9600</v>
      </c>
      <c r="AR15" s="60">
        <v>9600</v>
      </c>
      <c r="AS15" s="60">
        <v>9600</v>
      </c>
      <c r="AT15" s="60">
        <v>9600</v>
      </c>
      <c r="AU15" s="60">
        <v>9600</v>
      </c>
      <c r="AV15" s="60">
        <v>9600</v>
      </c>
      <c r="AW15" s="60">
        <v>9600</v>
      </c>
      <c r="AX15" s="60">
        <v>9600</v>
      </c>
      <c r="AY15" s="60">
        <v>9600</v>
      </c>
      <c r="AZ15" s="60">
        <v>9600</v>
      </c>
      <c r="BA15" s="60">
        <v>9600</v>
      </c>
      <c r="BB15" s="60">
        <v>9600</v>
      </c>
      <c r="BC15" s="60">
        <v>9600</v>
      </c>
      <c r="BD15" s="60">
        <v>9600</v>
      </c>
      <c r="BE15" s="60">
        <v>9600</v>
      </c>
      <c r="BF15" s="60">
        <v>9600</v>
      </c>
      <c r="BG15" s="55"/>
      <c r="BH15" s="55"/>
      <c r="BI15" s="55"/>
      <c r="BJ15" s="55"/>
      <c r="BK15" s="55"/>
      <c r="BL15" s="55"/>
      <c r="BM15" s="55"/>
      <c r="BN15" s="55"/>
      <c r="BO15" s="56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</row>
    <row r="16" spans="1:80" ht="18.75" x14ac:dyDescent="0.2">
      <c r="A16" s="45" t="s">
        <v>66</v>
      </c>
      <c r="B16" s="5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60">
        <v>9600</v>
      </c>
      <c r="AD16" s="60">
        <v>9600</v>
      </c>
      <c r="AE16" s="60">
        <v>9600</v>
      </c>
      <c r="AF16" s="60">
        <v>9600</v>
      </c>
      <c r="AG16" s="60">
        <v>9600</v>
      </c>
      <c r="AH16" s="60">
        <v>9600</v>
      </c>
      <c r="AI16" s="60">
        <v>9600</v>
      </c>
      <c r="AJ16" s="60">
        <v>9600</v>
      </c>
      <c r="AK16" s="60">
        <v>9600</v>
      </c>
      <c r="AL16" s="60">
        <v>9600</v>
      </c>
      <c r="AM16" s="60">
        <v>9600</v>
      </c>
      <c r="AN16" s="60">
        <v>9600</v>
      </c>
      <c r="AO16" s="60">
        <v>9600</v>
      </c>
      <c r="AP16" s="60">
        <v>9600</v>
      </c>
      <c r="AQ16" s="60">
        <v>9600</v>
      </c>
      <c r="AR16" s="60">
        <v>9600</v>
      </c>
      <c r="AS16" s="60">
        <v>9600</v>
      </c>
      <c r="AT16" s="60">
        <v>9600</v>
      </c>
      <c r="AU16" s="60">
        <v>9600</v>
      </c>
      <c r="AV16" s="60">
        <v>9600</v>
      </c>
      <c r="AW16" s="60">
        <v>9600</v>
      </c>
      <c r="AX16" s="60">
        <v>9600</v>
      </c>
      <c r="AY16" s="60">
        <v>9600</v>
      </c>
      <c r="AZ16" s="60">
        <v>9600</v>
      </c>
      <c r="BA16" s="60">
        <v>9600</v>
      </c>
      <c r="BB16" s="60">
        <v>9600</v>
      </c>
      <c r="BC16" s="60">
        <v>9600</v>
      </c>
      <c r="BD16" s="60">
        <v>9600</v>
      </c>
      <c r="BE16" s="60">
        <v>9600</v>
      </c>
      <c r="BF16" s="60">
        <v>9600</v>
      </c>
      <c r="BG16" s="55"/>
      <c r="BH16" s="55"/>
      <c r="BI16" s="55"/>
      <c r="BJ16" s="55"/>
      <c r="BK16" s="55"/>
      <c r="BL16" s="55"/>
      <c r="BM16" s="55"/>
      <c r="BN16" s="55"/>
      <c r="BO16" s="56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</row>
    <row r="17" spans="1:80" ht="18.75" x14ac:dyDescent="0.2">
      <c r="A17" s="45" t="s">
        <v>45</v>
      </c>
      <c r="B17" s="58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6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</row>
    <row r="18" spans="1:80" ht="18.75" x14ac:dyDescent="0.2">
      <c r="A18" s="45" t="s">
        <v>26</v>
      </c>
      <c r="B18" s="58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6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4.25" customHeight="1" x14ac:dyDescent="0.2">
      <c r="A19" s="53" t="s">
        <v>6</v>
      </c>
      <c r="B19" s="59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 t="s">
        <v>57</v>
      </c>
      <c r="AD19" s="55" t="s">
        <v>57</v>
      </c>
      <c r="AE19" s="55" t="s">
        <v>57</v>
      </c>
      <c r="AF19" s="55" t="s">
        <v>57</v>
      </c>
      <c r="AG19" s="55" t="s">
        <v>57</v>
      </c>
      <c r="AH19" s="55" t="s">
        <v>57</v>
      </c>
      <c r="AI19" s="55" t="s">
        <v>57</v>
      </c>
      <c r="AJ19" s="55" t="s">
        <v>57</v>
      </c>
      <c r="AK19" s="55" t="s">
        <v>57</v>
      </c>
      <c r="AL19" s="55" t="s">
        <v>57</v>
      </c>
      <c r="AM19" s="55" t="s">
        <v>57</v>
      </c>
      <c r="AN19" s="55" t="s">
        <v>57</v>
      </c>
      <c r="AO19" s="55" t="s">
        <v>57</v>
      </c>
      <c r="AP19" s="55" t="s">
        <v>57</v>
      </c>
      <c r="AQ19" s="55" t="s">
        <v>57</v>
      </c>
      <c r="AR19" s="55" t="s">
        <v>57</v>
      </c>
      <c r="AS19" s="55" t="s">
        <v>57</v>
      </c>
      <c r="AT19" s="55" t="s">
        <v>57</v>
      </c>
      <c r="AU19" s="55" t="s">
        <v>57</v>
      </c>
      <c r="AV19" s="55" t="s">
        <v>57</v>
      </c>
      <c r="AW19" s="55" t="s">
        <v>57</v>
      </c>
      <c r="AX19" s="55" t="s">
        <v>57</v>
      </c>
      <c r="AY19" s="55" t="s">
        <v>57</v>
      </c>
      <c r="AZ19" s="55" t="s">
        <v>57</v>
      </c>
      <c r="BA19" s="55" t="s">
        <v>57</v>
      </c>
      <c r="BB19" s="55" t="s">
        <v>57</v>
      </c>
      <c r="BC19" s="55" t="s">
        <v>57</v>
      </c>
      <c r="BD19" s="55" t="s">
        <v>57</v>
      </c>
      <c r="BE19" s="55" t="s">
        <v>57</v>
      </c>
      <c r="BF19" s="55" t="s">
        <v>57</v>
      </c>
      <c r="BG19" s="55"/>
      <c r="BH19" s="55"/>
      <c r="BI19" s="55"/>
      <c r="BJ19" s="55"/>
      <c r="BK19" s="55"/>
      <c r="BL19" s="55"/>
      <c r="BM19" s="55"/>
      <c r="BN19" s="55"/>
      <c r="BO19" s="56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</row>
    <row r="20" spans="1:80" ht="18.75" x14ac:dyDescent="0.2">
      <c r="A20" s="58" t="s">
        <v>7</v>
      </c>
      <c r="B20" s="5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59</v>
      </c>
      <c r="AD20" s="55" t="s">
        <v>59</v>
      </c>
      <c r="AE20" s="55" t="s">
        <v>59</v>
      </c>
      <c r="AF20" s="55" t="s">
        <v>59</v>
      </c>
      <c r="AG20" s="55" t="s">
        <v>59</v>
      </c>
      <c r="AH20" s="55" t="s">
        <v>59</v>
      </c>
      <c r="AI20" s="55" t="s">
        <v>59</v>
      </c>
      <c r="AJ20" s="55" t="s">
        <v>59</v>
      </c>
      <c r="AK20" s="55" t="s">
        <v>59</v>
      </c>
      <c r="AL20" s="55" t="s">
        <v>59</v>
      </c>
      <c r="AM20" s="55" t="s">
        <v>59</v>
      </c>
      <c r="AN20" s="55" t="s">
        <v>59</v>
      </c>
      <c r="AO20" s="55" t="s">
        <v>59</v>
      </c>
      <c r="AP20" s="55" t="s">
        <v>59</v>
      </c>
      <c r="AQ20" s="55" t="s">
        <v>59</v>
      </c>
      <c r="AR20" s="55" t="s">
        <v>59</v>
      </c>
      <c r="AS20" s="55" t="s">
        <v>59</v>
      </c>
      <c r="AT20" s="55" t="s">
        <v>59</v>
      </c>
      <c r="AU20" s="55" t="s">
        <v>59</v>
      </c>
      <c r="AV20" s="55" t="s">
        <v>59</v>
      </c>
      <c r="AW20" s="55" t="s">
        <v>59</v>
      </c>
      <c r="AX20" s="55" t="s">
        <v>59</v>
      </c>
      <c r="AY20" s="55" t="s">
        <v>59</v>
      </c>
      <c r="AZ20" s="55" t="s">
        <v>59</v>
      </c>
      <c r="BA20" s="55" t="s">
        <v>59</v>
      </c>
      <c r="BB20" s="55" t="s">
        <v>59</v>
      </c>
      <c r="BC20" s="55" t="s">
        <v>59</v>
      </c>
      <c r="BD20" s="55" t="s">
        <v>59</v>
      </c>
      <c r="BE20" s="55" t="s">
        <v>59</v>
      </c>
      <c r="BF20" s="55" t="s">
        <v>59</v>
      </c>
      <c r="BG20" s="55"/>
      <c r="BH20" s="55"/>
      <c r="BI20" s="55"/>
      <c r="BJ20" s="55"/>
      <c r="BK20" s="55"/>
      <c r="BL20" s="55"/>
      <c r="BM20" s="55"/>
      <c r="BN20" s="55"/>
      <c r="BO20" s="56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</row>
    <row r="21" spans="1:80" ht="18.75" x14ac:dyDescent="0.2">
      <c r="A21" s="58" t="s">
        <v>8</v>
      </c>
      <c r="B21" s="4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6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</row>
    <row r="22" spans="1:80" ht="18.75" x14ac:dyDescent="0.2">
      <c r="A22" s="58" t="s">
        <v>9</v>
      </c>
      <c r="B22" s="4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 t="s">
        <v>60</v>
      </c>
      <c r="AD22" s="55" t="s">
        <v>60</v>
      </c>
      <c r="AE22" s="55" t="s">
        <v>60</v>
      </c>
      <c r="AF22" s="55" t="s">
        <v>60</v>
      </c>
      <c r="AG22" s="55" t="s">
        <v>60</v>
      </c>
      <c r="AH22" s="55" t="s">
        <v>60</v>
      </c>
      <c r="AI22" s="55" t="s">
        <v>60</v>
      </c>
      <c r="AJ22" s="55" t="s">
        <v>60</v>
      </c>
      <c r="AK22" s="55" t="s">
        <v>60</v>
      </c>
      <c r="AL22" s="55" t="s">
        <v>60</v>
      </c>
      <c r="AM22" s="55" t="s">
        <v>60</v>
      </c>
      <c r="AN22" s="55" t="s">
        <v>60</v>
      </c>
      <c r="AO22" s="55" t="s">
        <v>60</v>
      </c>
      <c r="AP22" s="55" t="s">
        <v>60</v>
      </c>
      <c r="AQ22" s="55" t="s">
        <v>60</v>
      </c>
      <c r="AR22" s="55" t="s">
        <v>60</v>
      </c>
      <c r="AS22" s="55" t="s">
        <v>60</v>
      </c>
      <c r="AT22" s="55" t="s">
        <v>60</v>
      </c>
      <c r="AU22" s="55" t="s">
        <v>60</v>
      </c>
      <c r="AV22" s="55" t="s">
        <v>60</v>
      </c>
      <c r="AW22" s="55" t="s">
        <v>60</v>
      </c>
      <c r="AX22" s="55" t="s">
        <v>60</v>
      </c>
      <c r="AY22" s="55" t="s">
        <v>60</v>
      </c>
      <c r="AZ22" s="55" t="s">
        <v>60</v>
      </c>
      <c r="BA22" s="55" t="s">
        <v>60</v>
      </c>
      <c r="BB22" s="55" t="s">
        <v>60</v>
      </c>
      <c r="BC22" s="55" t="s">
        <v>60</v>
      </c>
      <c r="BD22" s="55" t="s">
        <v>60</v>
      </c>
      <c r="BE22" s="55" t="s">
        <v>60</v>
      </c>
      <c r="BF22" s="55" t="s">
        <v>60</v>
      </c>
      <c r="BG22" s="55"/>
      <c r="BH22" s="55"/>
      <c r="BI22" s="55"/>
      <c r="BJ22" s="55"/>
      <c r="BK22" s="55"/>
      <c r="BL22" s="55"/>
      <c r="BM22" s="55"/>
      <c r="BN22" s="55"/>
      <c r="BO22" s="56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</row>
    <row r="23" spans="1:80" ht="18.75" x14ac:dyDescent="0.2">
      <c r="A23" s="58" t="s">
        <v>10</v>
      </c>
      <c r="B23" s="45"/>
      <c r="C23" s="46"/>
      <c r="D23" s="46"/>
      <c r="E23" s="46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6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</row>
    <row r="24" spans="1:80" ht="18.75" x14ac:dyDescent="0.2">
      <c r="A24" s="58" t="s">
        <v>11</v>
      </c>
      <c r="B24" s="5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 t="s">
        <v>60</v>
      </c>
      <c r="AD24" s="55" t="s">
        <v>60</v>
      </c>
      <c r="AE24" s="55" t="s">
        <v>60</v>
      </c>
      <c r="AF24" s="55" t="s">
        <v>60</v>
      </c>
      <c r="AG24" s="55" t="s">
        <v>60</v>
      </c>
      <c r="AH24" s="55" t="s">
        <v>60</v>
      </c>
      <c r="AI24" s="55" t="s">
        <v>60</v>
      </c>
      <c r="AJ24" s="55" t="s">
        <v>60</v>
      </c>
      <c r="AK24" s="55" t="s">
        <v>60</v>
      </c>
      <c r="AL24" s="55" t="s">
        <v>60</v>
      </c>
      <c r="AM24" s="55" t="s">
        <v>60</v>
      </c>
      <c r="AN24" s="55" t="s">
        <v>60</v>
      </c>
      <c r="AO24" s="55" t="s">
        <v>60</v>
      </c>
      <c r="AP24" s="55" t="s">
        <v>60</v>
      </c>
      <c r="AQ24" s="55" t="s">
        <v>60</v>
      </c>
      <c r="AR24" s="55" t="s">
        <v>60</v>
      </c>
      <c r="AS24" s="55" t="s">
        <v>60</v>
      </c>
      <c r="AT24" s="55" t="s">
        <v>60</v>
      </c>
      <c r="AU24" s="55" t="s">
        <v>60</v>
      </c>
      <c r="AV24" s="55" t="s">
        <v>60</v>
      </c>
      <c r="AW24" s="55" t="s">
        <v>60</v>
      </c>
      <c r="AX24" s="55" t="s">
        <v>60</v>
      </c>
      <c r="AY24" s="55" t="s">
        <v>60</v>
      </c>
      <c r="AZ24" s="55" t="s">
        <v>60</v>
      </c>
      <c r="BA24" s="55" t="s">
        <v>60</v>
      </c>
      <c r="BB24" s="55" t="s">
        <v>60</v>
      </c>
      <c r="BC24" s="55" t="s">
        <v>60</v>
      </c>
      <c r="BD24" s="55" t="s">
        <v>60</v>
      </c>
      <c r="BE24" s="55" t="s">
        <v>60</v>
      </c>
      <c r="BF24" s="55" t="s">
        <v>60</v>
      </c>
      <c r="BG24" s="55"/>
      <c r="BH24" s="55"/>
      <c r="BI24" s="55"/>
      <c r="BJ24" s="55"/>
      <c r="BK24" s="55"/>
      <c r="BL24" s="55"/>
      <c r="BM24" s="55"/>
      <c r="BN24" s="55"/>
      <c r="BO24" s="56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</row>
    <row r="25" spans="1:80" ht="18.75" x14ac:dyDescent="0.2">
      <c r="A25" s="58" t="s">
        <v>12</v>
      </c>
      <c r="B25" s="58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6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</row>
    <row r="26" spans="1:80" ht="18.75" x14ac:dyDescent="0.2">
      <c r="A26" s="58" t="s">
        <v>13</v>
      </c>
      <c r="B26" s="5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 t="s">
        <v>61</v>
      </c>
      <c r="AD26" s="55" t="s">
        <v>61</v>
      </c>
      <c r="AE26" s="55" t="s">
        <v>61</v>
      </c>
      <c r="AF26" s="55" t="s">
        <v>61</v>
      </c>
      <c r="AG26" s="55" t="s">
        <v>61</v>
      </c>
      <c r="AH26" s="55" t="s">
        <v>61</v>
      </c>
      <c r="AI26" s="55" t="s">
        <v>61</v>
      </c>
      <c r="AJ26" s="55" t="s">
        <v>61</v>
      </c>
      <c r="AK26" s="55" t="s">
        <v>61</v>
      </c>
      <c r="AL26" s="55" t="s">
        <v>61</v>
      </c>
      <c r="AM26" s="55" t="s">
        <v>61</v>
      </c>
      <c r="AN26" s="55" t="s">
        <v>61</v>
      </c>
      <c r="AO26" s="55" t="s">
        <v>61</v>
      </c>
      <c r="AP26" s="55" t="s">
        <v>61</v>
      </c>
      <c r="AQ26" s="55" t="s">
        <v>61</v>
      </c>
      <c r="AR26" s="55" t="s">
        <v>61</v>
      </c>
      <c r="AS26" s="55" t="s">
        <v>61</v>
      </c>
      <c r="AT26" s="55" t="s">
        <v>61</v>
      </c>
      <c r="AU26" s="55" t="s">
        <v>61</v>
      </c>
      <c r="AV26" s="55" t="s">
        <v>61</v>
      </c>
      <c r="AW26" s="55" t="s">
        <v>61</v>
      </c>
      <c r="AX26" s="55" t="s">
        <v>61</v>
      </c>
      <c r="AY26" s="55" t="s">
        <v>61</v>
      </c>
      <c r="AZ26" s="55" t="s">
        <v>61</v>
      </c>
      <c r="BA26" s="55" t="s">
        <v>61</v>
      </c>
      <c r="BB26" s="55" t="s">
        <v>61</v>
      </c>
      <c r="BC26" s="55" t="s">
        <v>61</v>
      </c>
      <c r="BD26" s="55" t="s">
        <v>61</v>
      </c>
      <c r="BE26" s="55" t="s">
        <v>61</v>
      </c>
      <c r="BF26" s="55" t="s">
        <v>61</v>
      </c>
      <c r="BG26" s="55"/>
      <c r="BH26" s="55"/>
      <c r="BI26" s="55"/>
      <c r="BJ26" s="55"/>
      <c r="BK26" s="55"/>
      <c r="BL26" s="55"/>
      <c r="BM26" s="55"/>
      <c r="BN26" s="55"/>
      <c r="BO26" s="56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</row>
    <row r="27" spans="1:80" ht="18.75" x14ac:dyDescent="0.2">
      <c r="A27" s="58" t="s">
        <v>14</v>
      </c>
      <c r="B27" s="58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 t="s">
        <v>62</v>
      </c>
      <c r="AD27" s="55" t="s">
        <v>62</v>
      </c>
      <c r="AE27" s="55" t="s">
        <v>62</v>
      </c>
      <c r="AF27" s="55" t="s">
        <v>62</v>
      </c>
      <c r="AG27" s="55" t="s">
        <v>62</v>
      </c>
      <c r="AH27" s="55" t="s">
        <v>62</v>
      </c>
      <c r="AI27" s="55" t="s">
        <v>62</v>
      </c>
      <c r="AJ27" s="55" t="s">
        <v>62</v>
      </c>
      <c r="AK27" s="55" t="s">
        <v>62</v>
      </c>
      <c r="AL27" s="55" t="s">
        <v>62</v>
      </c>
      <c r="AM27" s="55" t="s">
        <v>62</v>
      </c>
      <c r="AN27" s="55" t="s">
        <v>62</v>
      </c>
      <c r="AO27" s="55" t="s">
        <v>62</v>
      </c>
      <c r="AP27" s="55" t="s">
        <v>62</v>
      </c>
      <c r="AQ27" s="55" t="s">
        <v>62</v>
      </c>
      <c r="AR27" s="55" t="s">
        <v>62</v>
      </c>
      <c r="AS27" s="55" t="s">
        <v>62</v>
      </c>
      <c r="AT27" s="55" t="s">
        <v>62</v>
      </c>
      <c r="AU27" s="55" t="s">
        <v>62</v>
      </c>
      <c r="AV27" s="55" t="s">
        <v>62</v>
      </c>
      <c r="AW27" s="55" t="s">
        <v>62</v>
      </c>
      <c r="AX27" s="55" t="s">
        <v>62</v>
      </c>
      <c r="AY27" s="55" t="s">
        <v>62</v>
      </c>
      <c r="AZ27" s="55" t="s">
        <v>62</v>
      </c>
      <c r="BA27" s="55" t="s">
        <v>62</v>
      </c>
      <c r="BB27" s="55" t="s">
        <v>62</v>
      </c>
      <c r="BC27" s="55" t="s">
        <v>62</v>
      </c>
      <c r="BD27" s="55" t="s">
        <v>62</v>
      </c>
      <c r="BE27" s="55" t="s">
        <v>62</v>
      </c>
      <c r="BF27" s="55" t="s">
        <v>62</v>
      </c>
      <c r="BG27" s="55"/>
      <c r="BH27" s="55"/>
      <c r="BI27" s="55"/>
      <c r="BJ27" s="55"/>
      <c r="BK27" s="55"/>
      <c r="BL27" s="55"/>
      <c r="BM27" s="55"/>
      <c r="BN27" s="55"/>
      <c r="BO27" s="56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</row>
    <row r="28" spans="1:80" ht="18.75" x14ac:dyDescent="0.2">
      <c r="A28" s="58" t="s">
        <v>68</v>
      </c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6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</row>
    <row r="29" spans="1:80" ht="18.75" x14ac:dyDescent="0.2">
      <c r="A29" s="58" t="s">
        <v>67</v>
      </c>
      <c r="B29" s="58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6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</row>
    <row r="30" spans="1:80" ht="18.75" x14ac:dyDescent="0.2">
      <c r="A30" s="58" t="s">
        <v>16</v>
      </c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6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</row>
    <row r="31" spans="1:80" ht="37.5" x14ac:dyDescent="0.2">
      <c r="A31" s="58" t="s">
        <v>17</v>
      </c>
      <c r="B31" s="58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 t="s">
        <v>58</v>
      </c>
      <c r="AD31" s="55" t="s">
        <v>58</v>
      </c>
      <c r="AE31" s="55" t="s">
        <v>58</v>
      </c>
      <c r="AF31" s="55" t="s">
        <v>58</v>
      </c>
      <c r="AG31" s="55" t="s">
        <v>58</v>
      </c>
      <c r="AH31" s="55" t="s">
        <v>58</v>
      </c>
      <c r="AI31" s="55" t="s">
        <v>58</v>
      </c>
      <c r="AJ31" s="55" t="s">
        <v>58</v>
      </c>
      <c r="AK31" s="55" t="s">
        <v>58</v>
      </c>
      <c r="AL31" s="55" t="s">
        <v>58</v>
      </c>
      <c r="AM31" s="55" t="s">
        <v>58</v>
      </c>
      <c r="AN31" s="55" t="s">
        <v>58</v>
      </c>
      <c r="AO31" s="55" t="s">
        <v>58</v>
      </c>
      <c r="AP31" s="55" t="s">
        <v>58</v>
      </c>
      <c r="AQ31" s="55" t="s">
        <v>58</v>
      </c>
      <c r="AR31" s="55" t="s">
        <v>58</v>
      </c>
      <c r="AS31" s="55" t="s">
        <v>58</v>
      </c>
      <c r="AT31" s="55" t="s">
        <v>58</v>
      </c>
      <c r="AU31" s="55" t="s">
        <v>58</v>
      </c>
      <c r="AV31" s="55" t="s">
        <v>58</v>
      </c>
      <c r="AW31" s="55" t="s">
        <v>58</v>
      </c>
      <c r="AX31" s="55" t="s">
        <v>58</v>
      </c>
      <c r="AY31" s="55" t="s">
        <v>58</v>
      </c>
      <c r="AZ31" s="55" t="s">
        <v>58</v>
      </c>
      <c r="BA31" s="55" t="s">
        <v>58</v>
      </c>
      <c r="BB31" s="55" t="s">
        <v>58</v>
      </c>
      <c r="BC31" s="55" t="s">
        <v>58</v>
      </c>
      <c r="BD31" s="55" t="s">
        <v>58</v>
      </c>
      <c r="BE31" s="55" t="s">
        <v>58</v>
      </c>
      <c r="BF31" s="55" t="s">
        <v>58</v>
      </c>
      <c r="BG31" s="55"/>
      <c r="BH31" s="55"/>
      <c r="BI31" s="55"/>
      <c r="BJ31" s="55"/>
      <c r="BK31" s="55"/>
      <c r="BL31" s="55"/>
      <c r="BM31" s="55"/>
      <c r="BN31" s="55"/>
      <c r="BO31" s="56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32" spans="1:80" ht="18.75" x14ac:dyDescent="0.2">
      <c r="A32" s="45" t="s">
        <v>34</v>
      </c>
      <c r="B32" s="58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6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</row>
    <row r="33" spans="1:80" ht="18.75" x14ac:dyDescent="0.2">
      <c r="A33" s="58" t="s">
        <v>15</v>
      </c>
      <c r="B33" s="58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6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</row>
    <row r="34" spans="1:80" ht="18.75" x14ac:dyDescent="0.2">
      <c r="A34" s="58" t="s">
        <v>25</v>
      </c>
      <c r="B34" s="58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6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</row>
    <row r="35" spans="1:80" ht="18.75" x14ac:dyDescent="0.2">
      <c r="A35" s="58" t="s">
        <v>28</v>
      </c>
      <c r="B35" s="5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6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</row>
    <row r="36" spans="1:80" ht="18.75" x14ac:dyDescent="0.2">
      <c r="A36" s="59" t="s">
        <v>27</v>
      </c>
      <c r="B36" s="58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61"/>
      <c r="O36" s="55"/>
      <c r="P36" s="55"/>
      <c r="Q36" s="55"/>
      <c r="R36" s="61"/>
      <c r="S36" s="55"/>
      <c r="T36" s="55"/>
      <c r="U36" s="61"/>
      <c r="V36" s="55"/>
      <c r="W36" s="55"/>
      <c r="X36" s="61"/>
      <c r="Y36" s="55"/>
      <c r="Z36" s="55"/>
      <c r="AA36" s="61"/>
      <c r="AB36" s="55"/>
      <c r="AC36" s="55"/>
      <c r="AD36" s="55"/>
      <c r="AE36" s="55"/>
      <c r="AF36" s="55"/>
      <c r="AG36" s="55"/>
      <c r="AH36" s="55"/>
      <c r="AI36" s="55"/>
      <c r="AJ36" s="61"/>
      <c r="AK36" s="55"/>
      <c r="AL36" s="61"/>
      <c r="AM36" s="61"/>
      <c r="AN36" s="55"/>
      <c r="AO36" s="55"/>
      <c r="AP36" s="61"/>
      <c r="AQ36" s="61"/>
      <c r="AR36" s="55"/>
      <c r="AS36" s="61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6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</row>
    <row r="38" spans="1:80" x14ac:dyDescent="0.2">
      <c r="BO38" s="5"/>
    </row>
    <row r="39" spans="1:80" x14ac:dyDescent="0.2">
      <c r="E39" s="150" t="s">
        <v>36</v>
      </c>
      <c r="F39" s="150"/>
      <c r="G39" s="15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BO39" s="5"/>
    </row>
    <row r="40" spans="1:80" x14ac:dyDescent="0.2">
      <c r="E40" s="150" t="s">
        <v>43</v>
      </c>
      <c r="F40" s="150"/>
      <c r="G40" s="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BO40" s="5"/>
    </row>
    <row r="41" spans="1:80" x14ac:dyDescent="0.2">
      <c r="E41" s="150" t="s">
        <v>44</v>
      </c>
      <c r="F41" s="150"/>
      <c r="G41" s="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BO41" s="5"/>
    </row>
    <row r="42" spans="1:80" x14ac:dyDescent="0.2">
      <c r="E42" s="150" t="s">
        <v>41</v>
      </c>
      <c r="F42" s="150"/>
      <c r="G42" s="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BO42" s="5"/>
    </row>
    <row r="43" spans="1:80" x14ac:dyDescent="0.2">
      <c r="E43" s="150" t="s">
        <v>37</v>
      </c>
      <c r="F43" s="150"/>
      <c r="G43" s="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BO43" s="5"/>
    </row>
    <row r="44" spans="1:80" x14ac:dyDescent="0.2">
      <c r="E44" s="150" t="s">
        <v>39</v>
      </c>
      <c r="F44" s="150"/>
      <c r="G44" s="1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BO44" s="5"/>
    </row>
    <row r="45" spans="1:80" x14ac:dyDescent="0.2">
      <c r="E45" s="150" t="s">
        <v>40</v>
      </c>
      <c r="F45" s="150"/>
      <c r="G45" s="11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BO45" s="5"/>
    </row>
    <row r="46" spans="1:80" x14ac:dyDescent="0.2">
      <c r="E46" s="150" t="s">
        <v>7</v>
      </c>
      <c r="F46" s="150"/>
      <c r="G46" s="1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BO46" s="5"/>
    </row>
    <row r="47" spans="1:80" x14ac:dyDescent="0.2">
      <c r="E47" s="150" t="s">
        <v>42</v>
      </c>
      <c r="F47" s="150"/>
      <c r="G47" s="1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BO47" s="5"/>
    </row>
    <row r="48" spans="1:80" x14ac:dyDescent="0.2">
      <c r="BO48" s="5"/>
    </row>
    <row r="49" spans="67:67" x14ac:dyDescent="0.2">
      <c r="BO49" s="5"/>
    </row>
    <row r="50" spans="67:67" x14ac:dyDescent="0.2">
      <c r="BO50" s="5"/>
    </row>
    <row r="51" spans="67:67" x14ac:dyDescent="0.2">
      <c r="BO51" s="5"/>
    </row>
    <row r="52" spans="67:67" x14ac:dyDescent="0.2">
      <c r="BO52" s="5"/>
    </row>
    <row r="53" spans="67:67" x14ac:dyDescent="0.2">
      <c r="BO53" s="5"/>
    </row>
    <row r="54" spans="67:67" x14ac:dyDescent="0.2">
      <c r="BO54" s="5"/>
    </row>
    <row r="55" spans="67:67" x14ac:dyDescent="0.2">
      <c r="BO55" s="5"/>
    </row>
    <row r="56" spans="67:67" x14ac:dyDescent="0.2">
      <c r="BO56" s="5"/>
    </row>
    <row r="57" spans="67:67" x14ac:dyDescent="0.2">
      <c r="BO57" s="5"/>
    </row>
    <row r="58" spans="67:67" x14ac:dyDescent="0.2">
      <c r="BO58" s="5"/>
    </row>
    <row r="59" spans="67:67" x14ac:dyDescent="0.2">
      <c r="BO59" s="5"/>
    </row>
    <row r="60" spans="67:67" x14ac:dyDescent="0.2">
      <c r="BO60" s="5"/>
    </row>
    <row r="61" spans="67:67" x14ac:dyDescent="0.2">
      <c r="BO61" s="5"/>
    </row>
    <row r="62" spans="67:67" x14ac:dyDescent="0.2">
      <c r="BO62" s="5"/>
    </row>
    <row r="63" spans="67:67" x14ac:dyDescent="0.2">
      <c r="BO63" s="5"/>
    </row>
    <row r="64" spans="67:67" x14ac:dyDescent="0.2">
      <c r="BO64" s="5"/>
    </row>
    <row r="65" spans="67:67" x14ac:dyDescent="0.2">
      <c r="BO65" s="5"/>
    </row>
    <row r="66" spans="67:67" x14ac:dyDescent="0.2">
      <c r="BO66" s="5"/>
    </row>
    <row r="67" spans="67:67" x14ac:dyDescent="0.2">
      <c r="BO67" s="5"/>
    </row>
    <row r="68" spans="67:67" x14ac:dyDescent="0.2">
      <c r="BO68" s="5"/>
    </row>
    <row r="69" spans="67:67" x14ac:dyDescent="0.2">
      <c r="BO69" s="5"/>
    </row>
    <row r="70" spans="67:67" x14ac:dyDescent="0.2">
      <c r="BO70" s="5"/>
    </row>
    <row r="71" spans="67:67" x14ac:dyDescent="0.2">
      <c r="BO71" s="5"/>
    </row>
    <row r="72" spans="67:67" x14ac:dyDescent="0.2">
      <c r="BO72" s="5"/>
    </row>
    <row r="73" spans="67:67" x14ac:dyDescent="0.2">
      <c r="BO73" s="5"/>
    </row>
    <row r="74" spans="67:67" x14ac:dyDescent="0.2">
      <c r="BO74" s="5"/>
    </row>
    <row r="75" spans="67:67" x14ac:dyDescent="0.2">
      <c r="BO75" s="5"/>
    </row>
    <row r="76" spans="67:67" x14ac:dyDescent="0.2">
      <c r="BO76" s="5"/>
    </row>
    <row r="77" spans="67:67" x14ac:dyDescent="0.2">
      <c r="BO77" s="5"/>
    </row>
    <row r="78" spans="67:67" x14ac:dyDescent="0.2">
      <c r="BO78" s="5"/>
    </row>
    <row r="79" spans="67:67" x14ac:dyDescent="0.2">
      <c r="BO79" s="5"/>
    </row>
    <row r="80" spans="67:67" x14ac:dyDescent="0.2">
      <c r="BO80" s="5"/>
    </row>
    <row r="81" spans="67:67" x14ac:dyDescent="0.2">
      <c r="BO81" s="5"/>
    </row>
    <row r="82" spans="67:67" x14ac:dyDescent="0.2">
      <c r="BO82" s="5"/>
    </row>
    <row r="83" spans="67:67" x14ac:dyDescent="0.2">
      <c r="BO83" s="5"/>
    </row>
    <row r="84" spans="67:67" x14ac:dyDescent="0.2">
      <c r="BO84" s="5"/>
    </row>
    <row r="85" spans="67:67" x14ac:dyDescent="0.2">
      <c r="BO85" s="5"/>
    </row>
    <row r="86" spans="67:67" x14ac:dyDescent="0.2">
      <c r="BO86" s="5"/>
    </row>
    <row r="87" spans="67:67" x14ac:dyDescent="0.2">
      <c r="BO87" s="5"/>
    </row>
    <row r="88" spans="67:67" x14ac:dyDescent="0.2">
      <c r="BO88" s="5"/>
    </row>
    <row r="89" spans="67:67" x14ac:dyDescent="0.2">
      <c r="BO89" s="5"/>
    </row>
    <row r="90" spans="67:67" x14ac:dyDescent="0.2">
      <c r="BO90" s="5"/>
    </row>
    <row r="91" spans="67:67" x14ac:dyDescent="0.2">
      <c r="BO91" s="5"/>
    </row>
    <row r="92" spans="67:67" x14ac:dyDescent="0.2">
      <c r="BO92" s="5"/>
    </row>
    <row r="93" spans="67:67" x14ac:dyDescent="0.2">
      <c r="BO93" s="5"/>
    </row>
    <row r="94" spans="67:67" x14ac:dyDescent="0.2">
      <c r="BO94" s="5"/>
    </row>
    <row r="95" spans="67:67" x14ac:dyDescent="0.2">
      <c r="BO95" s="5"/>
    </row>
    <row r="96" spans="67:67" x14ac:dyDescent="0.2">
      <c r="BO96" s="5"/>
    </row>
    <row r="97" spans="67:67" x14ac:dyDescent="0.2">
      <c r="BO97" s="5"/>
    </row>
    <row r="98" spans="67:67" x14ac:dyDescent="0.2">
      <c r="BO98" s="5"/>
    </row>
    <row r="99" spans="67:67" x14ac:dyDescent="0.2">
      <c r="BO99" s="5"/>
    </row>
    <row r="100" spans="67:67" x14ac:dyDescent="0.2">
      <c r="BO100" s="5"/>
    </row>
    <row r="101" spans="67:67" x14ac:dyDescent="0.2">
      <c r="BO101" s="5"/>
    </row>
    <row r="102" spans="67:67" x14ac:dyDescent="0.2">
      <c r="BO102" s="5"/>
    </row>
    <row r="103" spans="67:67" x14ac:dyDescent="0.2">
      <c r="BO103" s="5"/>
    </row>
    <row r="104" spans="67:67" x14ac:dyDescent="0.2">
      <c r="BO104" s="5"/>
    </row>
    <row r="105" spans="67:67" x14ac:dyDescent="0.2">
      <c r="BO105" s="5"/>
    </row>
    <row r="106" spans="67:67" x14ac:dyDescent="0.2">
      <c r="BO106" s="5"/>
    </row>
    <row r="107" spans="67:67" x14ac:dyDescent="0.2">
      <c r="BO107" s="5"/>
    </row>
    <row r="108" spans="67:67" x14ac:dyDescent="0.2">
      <c r="BO108" s="5"/>
    </row>
    <row r="109" spans="67:67" x14ac:dyDescent="0.2">
      <c r="BO109" s="5"/>
    </row>
    <row r="110" spans="67:67" x14ac:dyDescent="0.2">
      <c r="BO110" s="5"/>
    </row>
    <row r="111" spans="67:67" x14ac:dyDescent="0.2">
      <c r="BO111" s="5"/>
    </row>
    <row r="112" spans="67:67" x14ac:dyDescent="0.2">
      <c r="BO112" s="5"/>
    </row>
    <row r="113" spans="67:67" x14ac:dyDescent="0.2">
      <c r="BO113" s="5"/>
    </row>
    <row r="114" spans="67:67" x14ac:dyDescent="0.2">
      <c r="BO114" s="5"/>
    </row>
    <row r="115" spans="67:67" x14ac:dyDescent="0.2">
      <c r="BO115" s="5"/>
    </row>
    <row r="116" spans="67:67" x14ac:dyDescent="0.2">
      <c r="BO116" s="5"/>
    </row>
    <row r="117" spans="67:67" x14ac:dyDescent="0.2">
      <c r="BO117" s="5"/>
    </row>
    <row r="118" spans="67:67" x14ac:dyDescent="0.2">
      <c r="BO118" s="5"/>
    </row>
    <row r="119" spans="67:67" x14ac:dyDescent="0.2">
      <c r="BO119" s="5"/>
    </row>
    <row r="120" spans="67:67" x14ac:dyDescent="0.2">
      <c r="BO120" s="5"/>
    </row>
    <row r="121" spans="67:67" x14ac:dyDescent="0.2">
      <c r="BO121" s="5"/>
    </row>
    <row r="122" spans="67:67" x14ac:dyDescent="0.2">
      <c r="BO122" s="5"/>
    </row>
    <row r="123" spans="67:67" x14ac:dyDescent="0.2">
      <c r="BO123" s="5"/>
    </row>
    <row r="124" spans="67:67" x14ac:dyDescent="0.2">
      <c r="BO124" s="5"/>
    </row>
    <row r="125" spans="67:67" x14ac:dyDescent="0.2">
      <c r="BO125" s="5"/>
    </row>
    <row r="126" spans="67:67" x14ac:dyDescent="0.2">
      <c r="BO126" s="5"/>
    </row>
    <row r="127" spans="67:67" x14ac:dyDescent="0.2">
      <c r="BO127" s="5"/>
    </row>
    <row r="128" spans="67:67" x14ac:dyDescent="0.2">
      <c r="BO128" s="5"/>
    </row>
    <row r="129" spans="67:67" x14ac:dyDescent="0.2">
      <c r="BO129" s="5"/>
    </row>
    <row r="130" spans="67:67" x14ac:dyDescent="0.2">
      <c r="BO130" s="5"/>
    </row>
    <row r="131" spans="67:67" x14ac:dyDescent="0.2">
      <c r="BO131" s="5"/>
    </row>
    <row r="132" spans="67:67" x14ac:dyDescent="0.2">
      <c r="BO132" s="5"/>
    </row>
    <row r="133" spans="67:67" x14ac:dyDescent="0.2">
      <c r="BO133" s="5"/>
    </row>
    <row r="134" spans="67:67" x14ac:dyDescent="0.2">
      <c r="BO134" s="5"/>
    </row>
    <row r="135" spans="67:67" x14ac:dyDescent="0.2">
      <c r="BO135" s="5"/>
    </row>
    <row r="136" spans="67:67" x14ac:dyDescent="0.2">
      <c r="BO136" s="5"/>
    </row>
    <row r="137" spans="67:67" x14ac:dyDescent="0.2">
      <c r="BO137" s="5"/>
    </row>
    <row r="138" spans="67:67" x14ac:dyDescent="0.2">
      <c r="BO138" s="5"/>
    </row>
    <row r="139" spans="67:67" x14ac:dyDescent="0.2">
      <c r="BO139" s="5"/>
    </row>
    <row r="140" spans="67:67" x14ac:dyDescent="0.2">
      <c r="BO140" s="5"/>
    </row>
    <row r="141" spans="67:67" x14ac:dyDescent="0.2">
      <c r="BO141" s="5"/>
    </row>
    <row r="142" spans="67:67" x14ac:dyDescent="0.2">
      <c r="BO142" s="5"/>
    </row>
    <row r="143" spans="67:67" x14ac:dyDescent="0.2">
      <c r="BO143" s="5"/>
    </row>
    <row r="144" spans="67:67" x14ac:dyDescent="0.2">
      <c r="BO144" s="5"/>
    </row>
    <row r="145" spans="67:67" x14ac:dyDescent="0.2">
      <c r="BO145" s="5"/>
    </row>
    <row r="146" spans="67:67" x14ac:dyDescent="0.2">
      <c r="BO146" s="5"/>
    </row>
    <row r="147" spans="67:67" x14ac:dyDescent="0.2">
      <c r="BO147" s="5"/>
    </row>
    <row r="148" spans="67:67" x14ac:dyDescent="0.2">
      <c r="BO148" s="5"/>
    </row>
    <row r="149" spans="67:67" x14ac:dyDescent="0.2">
      <c r="BO149" s="5"/>
    </row>
    <row r="150" spans="67:67" x14ac:dyDescent="0.2">
      <c r="BO150" s="5"/>
    </row>
    <row r="151" spans="67:67" x14ac:dyDescent="0.2">
      <c r="BO151" s="5"/>
    </row>
    <row r="152" spans="67:67" x14ac:dyDescent="0.2">
      <c r="BO152" s="5"/>
    </row>
    <row r="153" spans="67:67" x14ac:dyDescent="0.2">
      <c r="BO153" s="5"/>
    </row>
    <row r="154" spans="67:67" x14ac:dyDescent="0.2">
      <c r="BO154" s="5"/>
    </row>
    <row r="155" spans="67:67" x14ac:dyDescent="0.2">
      <c r="BO155" s="5"/>
    </row>
    <row r="156" spans="67:67" x14ac:dyDescent="0.2">
      <c r="BO156" s="5"/>
    </row>
    <row r="157" spans="67:67" x14ac:dyDescent="0.2">
      <c r="BO157" s="5"/>
    </row>
    <row r="158" spans="67:67" x14ac:dyDescent="0.2">
      <c r="BO158" s="5"/>
    </row>
    <row r="159" spans="67:67" x14ac:dyDescent="0.2">
      <c r="BO159" s="5"/>
    </row>
    <row r="160" spans="67:67" x14ac:dyDescent="0.2">
      <c r="BO160" s="5"/>
    </row>
    <row r="161" spans="67:67" x14ac:dyDescent="0.2">
      <c r="BO161" s="5"/>
    </row>
    <row r="162" spans="67:67" x14ac:dyDescent="0.2">
      <c r="BO162" s="5"/>
    </row>
    <row r="163" spans="67:67" x14ac:dyDescent="0.2">
      <c r="BO163" s="5"/>
    </row>
    <row r="164" spans="67:67" x14ac:dyDescent="0.2">
      <c r="BO164" s="5"/>
    </row>
    <row r="165" spans="67:67" x14ac:dyDescent="0.2">
      <c r="BO165" s="5"/>
    </row>
    <row r="166" spans="67:67" x14ac:dyDescent="0.2">
      <c r="BO166" s="5"/>
    </row>
    <row r="167" spans="67:67" x14ac:dyDescent="0.2">
      <c r="BO167" s="5"/>
    </row>
    <row r="168" spans="67:67" x14ac:dyDescent="0.2">
      <c r="BO168" s="5"/>
    </row>
    <row r="169" spans="67:67" x14ac:dyDescent="0.2">
      <c r="BO169" s="5"/>
    </row>
    <row r="170" spans="67:67" x14ac:dyDescent="0.2">
      <c r="BO170" s="5"/>
    </row>
    <row r="171" spans="67:67" x14ac:dyDescent="0.2">
      <c r="BO171" s="5"/>
    </row>
    <row r="172" spans="67:67" x14ac:dyDescent="0.2">
      <c r="BO172" s="5"/>
    </row>
    <row r="173" spans="67:67" x14ac:dyDescent="0.2">
      <c r="BO173" s="5"/>
    </row>
    <row r="174" spans="67:67" x14ac:dyDescent="0.2">
      <c r="BO174" s="5"/>
    </row>
    <row r="175" spans="67:67" x14ac:dyDescent="0.2">
      <c r="BO175" s="5"/>
    </row>
    <row r="176" spans="67:67" x14ac:dyDescent="0.2">
      <c r="BO176" s="5"/>
    </row>
    <row r="177" spans="67:67" x14ac:dyDescent="0.2">
      <c r="BO177" s="5"/>
    </row>
    <row r="178" spans="67:67" x14ac:dyDescent="0.2">
      <c r="BO178" s="5"/>
    </row>
    <row r="179" spans="67:67" x14ac:dyDescent="0.2">
      <c r="BO179" s="5"/>
    </row>
    <row r="180" spans="67:67" x14ac:dyDescent="0.2">
      <c r="BO180" s="5"/>
    </row>
    <row r="181" spans="67:67" x14ac:dyDescent="0.2">
      <c r="BO181" s="5"/>
    </row>
    <row r="182" spans="67:67" x14ac:dyDescent="0.2">
      <c r="BO182" s="5"/>
    </row>
    <row r="183" spans="67:67" x14ac:dyDescent="0.2">
      <c r="BO183" s="5"/>
    </row>
    <row r="184" spans="67:67" x14ac:dyDescent="0.2">
      <c r="BO184" s="5"/>
    </row>
    <row r="185" spans="67:67" x14ac:dyDescent="0.2">
      <c r="BO185" s="5"/>
    </row>
    <row r="186" spans="67:67" x14ac:dyDescent="0.2">
      <c r="BO186" s="5"/>
    </row>
    <row r="187" spans="67:67" x14ac:dyDescent="0.2">
      <c r="BO187" s="5"/>
    </row>
    <row r="188" spans="67:67" x14ac:dyDescent="0.2">
      <c r="BO188" s="5"/>
    </row>
    <row r="189" spans="67:67" x14ac:dyDescent="0.2">
      <c r="BO189" s="5"/>
    </row>
    <row r="190" spans="67:67" x14ac:dyDescent="0.2">
      <c r="BO190" s="5"/>
    </row>
    <row r="191" spans="67:67" x14ac:dyDescent="0.2">
      <c r="BO191" s="5"/>
    </row>
    <row r="192" spans="67:67" x14ac:dyDescent="0.2">
      <c r="BO192" s="5"/>
    </row>
    <row r="193" spans="67:67" x14ac:dyDescent="0.2">
      <c r="BO193" s="5"/>
    </row>
    <row r="194" spans="67:67" x14ac:dyDescent="0.2">
      <c r="BO194" s="5"/>
    </row>
    <row r="195" spans="67:67" x14ac:dyDescent="0.2">
      <c r="BO195" s="5"/>
    </row>
    <row r="196" spans="67:67" x14ac:dyDescent="0.2">
      <c r="BO196" s="5"/>
    </row>
    <row r="197" spans="67:67" x14ac:dyDescent="0.2">
      <c r="BO197" s="5"/>
    </row>
    <row r="198" spans="67:67" x14ac:dyDescent="0.2">
      <c r="BO198" s="5"/>
    </row>
    <row r="199" spans="67:67" x14ac:dyDescent="0.2">
      <c r="BO199" s="5"/>
    </row>
    <row r="200" spans="67:67" x14ac:dyDescent="0.2">
      <c r="BO200" s="5"/>
    </row>
    <row r="201" spans="67:67" x14ac:dyDescent="0.2">
      <c r="BO201" s="5"/>
    </row>
    <row r="202" spans="67:67" x14ac:dyDescent="0.2">
      <c r="BO202" s="5"/>
    </row>
    <row r="203" spans="67:67" x14ac:dyDescent="0.2">
      <c r="BO203" s="5"/>
    </row>
    <row r="204" spans="67:67" x14ac:dyDescent="0.2">
      <c r="BO204" s="5"/>
    </row>
    <row r="205" spans="67:67" x14ac:dyDescent="0.2">
      <c r="BO205" s="5"/>
    </row>
    <row r="206" spans="67:67" x14ac:dyDescent="0.2">
      <c r="BO206" s="5"/>
    </row>
    <row r="207" spans="67:67" x14ac:dyDescent="0.2">
      <c r="BO207" s="5"/>
    </row>
    <row r="208" spans="67:67" x14ac:dyDescent="0.2">
      <c r="BO208" s="5"/>
    </row>
    <row r="209" spans="67:67" x14ac:dyDescent="0.2">
      <c r="BO209" s="5"/>
    </row>
    <row r="210" spans="67:67" x14ac:dyDescent="0.2">
      <c r="BO210" s="5"/>
    </row>
    <row r="211" spans="67:67" x14ac:dyDescent="0.2">
      <c r="BO211" s="5"/>
    </row>
    <row r="212" spans="67:67" x14ac:dyDescent="0.2">
      <c r="BO212" s="5"/>
    </row>
    <row r="213" spans="67:67" x14ac:dyDescent="0.2">
      <c r="BO213" s="5"/>
    </row>
    <row r="214" spans="67:67" x14ac:dyDescent="0.2">
      <c r="BO214" s="5"/>
    </row>
    <row r="215" spans="67:67" x14ac:dyDescent="0.2">
      <c r="BO215" s="5"/>
    </row>
    <row r="216" spans="67:67" x14ac:dyDescent="0.2">
      <c r="BO216" s="5"/>
    </row>
    <row r="217" spans="67:67" x14ac:dyDescent="0.2">
      <c r="BO217" s="5"/>
    </row>
    <row r="218" spans="67:67" x14ac:dyDescent="0.2">
      <c r="BO218" s="5"/>
    </row>
    <row r="219" spans="67:67" x14ac:dyDescent="0.2">
      <c r="BO219" s="5"/>
    </row>
    <row r="220" spans="67:67" x14ac:dyDescent="0.2">
      <c r="BO220" s="5"/>
    </row>
    <row r="221" spans="67:67" x14ac:dyDescent="0.2">
      <c r="BO221" s="5"/>
    </row>
    <row r="222" spans="67:67" x14ac:dyDescent="0.2">
      <c r="BO222" s="5"/>
    </row>
    <row r="223" spans="67:67" x14ac:dyDescent="0.2">
      <c r="BO223" s="5"/>
    </row>
    <row r="224" spans="67:67" x14ac:dyDescent="0.2">
      <c r="BO224" s="5"/>
    </row>
    <row r="225" spans="67:67" x14ac:dyDescent="0.2">
      <c r="BO225" s="5"/>
    </row>
    <row r="226" spans="67:67" x14ac:dyDescent="0.2">
      <c r="BO226" s="5"/>
    </row>
    <row r="227" spans="67:67" x14ac:dyDescent="0.2">
      <c r="BO227" s="5"/>
    </row>
    <row r="228" spans="67:67" x14ac:dyDescent="0.2">
      <c r="BO228" s="5"/>
    </row>
    <row r="229" spans="67:67" x14ac:dyDescent="0.2">
      <c r="BO229" s="5"/>
    </row>
    <row r="230" spans="67:67" x14ac:dyDescent="0.2">
      <c r="BO230" s="5"/>
    </row>
    <row r="231" spans="67:67" x14ac:dyDescent="0.2">
      <c r="BO231" s="5"/>
    </row>
    <row r="232" spans="67:67" x14ac:dyDescent="0.2">
      <c r="BO232" s="5"/>
    </row>
    <row r="233" spans="67:67" x14ac:dyDescent="0.2">
      <c r="BO233" s="5"/>
    </row>
    <row r="234" spans="67:67" x14ac:dyDescent="0.2">
      <c r="BO234" s="5"/>
    </row>
    <row r="235" spans="67:67" x14ac:dyDescent="0.2">
      <c r="BO235" s="5"/>
    </row>
    <row r="236" spans="67:67" x14ac:dyDescent="0.2">
      <c r="BO236" s="5"/>
    </row>
    <row r="237" spans="67:67" x14ac:dyDescent="0.2">
      <c r="BO237" s="5"/>
    </row>
    <row r="238" spans="67:67" x14ac:dyDescent="0.2">
      <c r="BO238" s="5"/>
    </row>
    <row r="239" spans="67:67" x14ac:dyDescent="0.2">
      <c r="BO239" s="5"/>
    </row>
    <row r="240" spans="67:67" x14ac:dyDescent="0.2">
      <c r="BO240" s="5"/>
    </row>
    <row r="241" spans="67:67" x14ac:dyDescent="0.2">
      <c r="BO241" s="5"/>
    </row>
    <row r="242" spans="67:67" x14ac:dyDescent="0.2">
      <c r="BO242" s="5"/>
    </row>
    <row r="243" spans="67:67" x14ac:dyDescent="0.2">
      <c r="BO243" s="5"/>
    </row>
    <row r="244" spans="67:67" x14ac:dyDescent="0.2">
      <c r="BO244" s="5"/>
    </row>
    <row r="245" spans="67:67" x14ac:dyDescent="0.2">
      <c r="BO245" s="5"/>
    </row>
    <row r="246" spans="67:67" x14ac:dyDescent="0.2">
      <c r="BO246" s="5"/>
    </row>
    <row r="247" spans="67:67" x14ac:dyDescent="0.2">
      <c r="BO247" s="5"/>
    </row>
    <row r="248" spans="67:67" x14ac:dyDescent="0.2">
      <c r="BO248" s="5"/>
    </row>
    <row r="249" spans="67:67" x14ac:dyDescent="0.2">
      <c r="BO249" s="5"/>
    </row>
    <row r="250" spans="67:67" x14ac:dyDescent="0.2">
      <c r="BO250" s="5"/>
    </row>
    <row r="251" spans="67:67" x14ac:dyDescent="0.2">
      <c r="BO251" s="5"/>
    </row>
    <row r="252" spans="67:67" x14ac:dyDescent="0.2">
      <c r="BO252" s="5"/>
    </row>
    <row r="253" spans="67:67" x14ac:dyDescent="0.2">
      <c r="BO253" s="5"/>
    </row>
    <row r="254" spans="67:67" x14ac:dyDescent="0.2">
      <c r="BO254" s="5"/>
    </row>
    <row r="255" spans="67:67" x14ac:dyDescent="0.2">
      <c r="BO255" s="5"/>
    </row>
    <row r="256" spans="67:67" x14ac:dyDescent="0.2">
      <c r="BO256" s="5"/>
    </row>
    <row r="257" spans="67:67" x14ac:dyDescent="0.2">
      <c r="BO257" s="5"/>
    </row>
    <row r="258" spans="67:67" x14ac:dyDescent="0.2">
      <c r="BO258" s="5"/>
    </row>
    <row r="259" spans="67:67" x14ac:dyDescent="0.2">
      <c r="BO259" s="5"/>
    </row>
    <row r="260" spans="67:67" x14ac:dyDescent="0.2">
      <c r="BO260" s="5"/>
    </row>
    <row r="261" spans="67:67" x14ac:dyDescent="0.2">
      <c r="BO261" s="5"/>
    </row>
    <row r="262" spans="67:67" x14ac:dyDescent="0.2">
      <c r="BO262" s="5"/>
    </row>
    <row r="263" spans="67:67" x14ac:dyDescent="0.2">
      <c r="BO263" s="5"/>
    </row>
    <row r="264" spans="67:67" x14ac:dyDescent="0.2">
      <c r="BO264" s="5"/>
    </row>
    <row r="265" spans="67:67" x14ac:dyDescent="0.2">
      <c r="BO265" s="5"/>
    </row>
    <row r="266" spans="67:67" x14ac:dyDescent="0.2">
      <c r="BO266" s="5"/>
    </row>
    <row r="267" spans="67:67" x14ac:dyDescent="0.2">
      <c r="BO267" s="5"/>
    </row>
    <row r="268" spans="67:67" x14ac:dyDescent="0.2">
      <c r="BO268" s="5"/>
    </row>
    <row r="269" spans="67:67" x14ac:dyDescent="0.2">
      <c r="BO269" s="5"/>
    </row>
    <row r="270" spans="67:67" x14ac:dyDescent="0.2">
      <c r="BO270" s="5"/>
    </row>
    <row r="271" spans="67:67" x14ac:dyDescent="0.2">
      <c r="BO271" s="5"/>
    </row>
    <row r="272" spans="67:67" x14ac:dyDescent="0.2">
      <c r="BO272" s="5"/>
    </row>
    <row r="273" spans="67:67" x14ac:dyDescent="0.2">
      <c r="BO273" s="5"/>
    </row>
    <row r="274" spans="67:67" x14ac:dyDescent="0.2">
      <c r="BO274" s="5"/>
    </row>
    <row r="275" spans="67:67" x14ac:dyDescent="0.2">
      <c r="BO275" s="5"/>
    </row>
    <row r="276" spans="67:67" x14ac:dyDescent="0.2">
      <c r="BO276" s="5"/>
    </row>
    <row r="277" spans="67:67" x14ac:dyDescent="0.2">
      <c r="BO277" s="5"/>
    </row>
    <row r="278" spans="67:67" x14ac:dyDescent="0.2">
      <c r="BO278" s="5"/>
    </row>
    <row r="279" spans="67:67" x14ac:dyDescent="0.2">
      <c r="BO279" s="5"/>
    </row>
    <row r="280" spans="67:67" x14ac:dyDescent="0.2">
      <c r="BO280" s="5"/>
    </row>
    <row r="281" spans="67:67" x14ac:dyDescent="0.2">
      <c r="BO281" s="5"/>
    </row>
    <row r="282" spans="67:67" x14ac:dyDescent="0.2">
      <c r="BO282" s="5"/>
    </row>
    <row r="283" spans="67:67" x14ac:dyDescent="0.2">
      <c r="BO283" s="5"/>
    </row>
    <row r="284" spans="67:67" x14ac:dyDescent="0.2">
      <c r="BO284" s="5"/>
    </row>
    <row r="285" spans="67:67" x14ac:dyDescent="0.2">
      <c r="BO285" s="5"/>
    </row>
    <row r="286" spans="67:67" x14ac:dyDescent="0.2">
      <c r="BO286" s="5"/>
    </row>
    <row r="287" spans="67:67" x14ac:dyDescent="0.2">
      <c r="BO287" s="5"/>
    </row>
    <row r="288" spans="67:67" x14ac:dyDescent="0.2">
      <c r="BO288" s="5"/>
    </row>
    <row r="289" spans="67:67" x14ac:dyDescent="0.2">
      <c r="BO289" s="5"/>
    </row>
    <row r="290" spans="67:67" x14ac:dyDescent="0.2">
      <c r="BO290" s="5"/>
    </row>
    <row r="291" spans="67:67" x14ac:dyDescent="0.2">
      <c r="BO291" s="5"/>
    </row>
    <row r="292" spans="67:67" x14ac:dyDescent="0.2">
      <c r="BO292" s="5"/>
    </row>
    <row r="293" spans="67:67" x14ac:dyDescent="0.2">
      <c r="BO293" s="5"/>
    </row>
    <row r="294" spans="67:67" x14ac:dyDescent="0.2">
      <c r="BO294" s="5"/>
    </row>
    <row r="295" spans="67:67" x14ac:dyDescent="0.2">
      <c r="BO295" s="5"/>
    </row>
    <row r="296" spans="67:67" x14ac:dyDescent="0.2">
      <c r="BO296" s="5"/>
    </row>
    <row r="297" spans="67:67" x14ac:dyDescent="0.2">
      <c r="BO297" s="5"/>
    </row>
    <row r="298" spans="67:67" x14ac:dyDescent="0.2">
      <c r="BO298" s="5"/>
    </row>
    <row r="299" spans="67:67" x14ac:dyDescent="0.2">
      <c r="BO299" s="5"/>
    </row>
    <row r="300" spans="67:67" x14ac:dyDescent="0.2">
      <c r="BO300" s="5"/>
    </row>
    <row r="301" spans="67:67" x14ac:dyDescent="0.2">
      <c r="BO301" s="5"/>
    </row>
    <row r="302" spans="67:67" x14ac:dyDescent="0.2">
      <c r="BO302" s="5"/>
    </row>
    <row r="303" spans="67:67" x14ac:dyDescent="0.2">
      <c r="BO303" s="5"/>
    </row>
    <row r="304" spans="67:67" x14ac:dyDescent="0.2">
      <c r="BO304" s="5"/>
    </row>
    <row r="305" spans="67:67" x14ac:dyDescent="0.2">
      <c r="BO305" s="5"/>
    </row>
    <row r="306" spans="67:67" x14ac:dyDescent="0.2">
      <c r="BO306" s="5"/>
    </row>
    <row r="307" spans="67:67" x14ac:dyDescent="0.2">
      <c r="BO307" s="5"/>
    </row>
    <row r="308" spans="67:67" x14ac:dyDescent="0.2">
      <c r="BO308" s="5"/>
    </row>
    <row r="309" spans="67:67" x14ac:dyDescent="0.2">
      <c r="BO309" s="5"/>
    </row>
    <row r="310" spans="67:67" x14ac:dyDescent="0.2">
      <c r="BO310" s="5"/>
    </row>
    <row r="311" spans="67:67" x14ac:dyDescent="0.2">
      <c r="BO311" s="5"/>
    </row>
    <row r="312" spans="67:67" x14ac:dyDescent="0.2">
      <c r="BO312" s="5"/>
    </row>
    <row r="313" spans="67:67" x14ac:dyDescent="0.2">
      <c r="BO313" s="5"/>
    </row>
    <row r="314" spans="67:67" x14ac:dyDescent="0.2">
      <c r="BO314" s="5"/>
    </row>
    <row r="315" spans="67:67" x14ac:dyDescent="0.2">
      <c r="BO315" s="5"/>
    </row>
    <row r="316" spans="67:67" x14ac:dyDescent="0.2">
      <c r="BO316" s="5"/>
    </row>
    <row r="317" spans="67:67" x14ac:dyDescent="0.2">
      <c r="BO317" s="5"/>
    </row>
    <row r="318" spans="67:67" x14ac:dyDescent="0.2">
      <c r="BO318" s="5"/>
    </row>
    <row r="319" spans="67:67" x14ac:dyDescent="0.2">
      <c r="BO319" s="5"/>
    </row>
    <row r="320" spans="67:67" x14ac:dyDescent="0.2">
      <c r="BO320" s="5"/>
    </row>
    <row r="321" spans="67:67" x14ac:dyDescent="0.2">
      <c r="BO321" s="5"/>
    </row>
    <row r="322" spans="67:67" x14ac:dyDescent="0.2">
      <c r="BO322" s="5"/>
    </row>
    <row r="323" spans="67:67" x14ac:dyDescent="0.2">
      <c r="BO323" s="5"/>
    </row>
    <row r="324" spans="67:67" x14ac:dyDescent="0.2">
      <c r="BO324" s="5"/>
    </row>
    <row r="325" spans="67:67" x14ac:dyDescent="0.2">
      <c r="BO325" s="5"/>
    </row>
    <row r="326" spans="67:67" x14ac:dyDescent="0.2">
      <c r="BO326" s="5"/>
    </row>
    <row r="327" spans="67:67" x14ac:dyDescent="0.2">
      <c r="BO327" s="5"/>
    </row>
    <row r="328" spans="67:67" x14ac:dyDescent="0.2">
      <c r="BO328" s="5"/>
    </row>
    <row r="329" spans="67:67" x14ac:dyDescent="0.2">
      <c r="BO329" s="5"/>
    </row>
    <row r="330" spans="67:67" x14ac:dyDescent="0.2">
      <c r="BO330" s="5"/>
    </row>
    <row r="331" spans="67:67" x14ac:dyDescent="0.2">
      <c r="BO331" s="5"/>
    </row>
    <row r="332" spans="67:67" x14ac:dyDescent="0.2">
      <c r="BO332" s="5"/>
    </row>
    <row r="333" spans="67:67" x14ac:dyDescent="0.2">
      <c r="BO333" s="5"/>
    </row>
    <row r="334" spans="67:67" x14ac:dyDescent="0.2">
      <c r="BO334" s="5"/>
    </row>
    <row r="335" spans="67:67" x14ac:dyDescent="0.2">
      <c r="BO335" s="5"/>
    </row>
    <row r="336" spans="67:67" x14ac:dyDescent="0.2">
      <c r="BO336" s="5"/>
    </row>
    <row r="337" spans="67:67" x14ac:dyDescent="0.2">
      <c r="BO337" s="5"/>
    </row>
    <row r="338" spans="67:67" x14ac:dyDescent="0.2">
      <c r="BO338" s="5"/>
    </row>
    <row r="339" spans="67:67" x14ac:dyDescent="0.2">
      <c r="BO339" s="5"/>
    </row>
    <row r="340" spans="67:67" x14ac:dyDescent="0.2">
      <c r="BO340" s="5"/>
    </row>
    <row r="341" spans="67:67" x14ac:dyDescent="0.2">
      <c r="BO341" s="5"/>
    </row>
    <row r="342" spans="67:67" x14ac:dyDescent="0.2">
      <c r="BO342" s="5"/>
    </row>
    <row r="343" spans="67:67" x14ac:dyDescent="0.2">
      <c r="BO343" s="5"/>
    </row>
    <row r="344" spans="67:67" x14ac:dyDescent="0.2">
      <c r="BO344" s="5"/>
    </row>
    <row r="345" spans="67:67" x14ac:dyDescent="0.2">
      <c r="BO345" s="5"/>
    </row>
    <row r="346" spans="67:67" x14ac:dyDescent="0.2">
      <c r="BO346" s="5"/>
    </row>
    <row r="347" spans="67:67" x14ac:dyDescent="0.2">
      <c r="BO347" s="5"/>
    </row>
    <row r="348" spans="67:67" x14ac:dyDescent="0.2">
      <c r="BO348" s="5"/>
    </row>
    <row r="349" spans="67:67" x14ac:dyDescent="0.2">
      <c r="BO349" s="5"/>
    </row>
    <row r="350" spans="67:67" x14ac:dyDescent="0.2">
      <c r="BO350" s="5"/>
    </row>
    <row r="351" spans="67:67" x14ac:dyDescent="0.2">
      <c r="BO351" s="5"/>
    </row>
    <row r="352" spans="67:67" x14ac:dyDescent="0.2">
      <c r="BO352" s="5"/>
    </row>
    <row r="353" spans="67:67" x14ac:dyDescent="0.2">
      <c r="BO353" s="5"/>
    </row>
    <row r="354" spans="67:67" x14ac:dyDescent="0.2">
      <c r="BO354" s="5"/>
    </row>
    <row r="355" spans="67:67" x14ac:dyDescent="0.2">
      <c r="BO355" s="5"/>
    </row>
    <row r="356" spans="67:67" x14ac:dyDescent="0.2">
      <c r="BO356" s="5"/>
    </row>
    <row r="357" spans="67:67" x14ac:dyDescent="0.2">
      <c r="BO357" s="5"/>
    </row>
    <row r="358" spans="67:67" x14ac:dyDescent="0.2">
      <c r="BO358" s="5"/>
    </row>
    <row r="359" spans="67:67" x14ac:dyDescent="0.2">
      <c r="BO359" s="5"/>
    </row>
    <row r="360" spans="67:67" x14ac:dyDescent="0.2">
      <c r="BO360" s="5"/>
    </row>
    <row r="361" spans="67:67" x14ac:dyDescent="0.2">
      <c r="BO361" s="5"/>
    </row>
    <row r="362" spans="67:67" x14ac:dyDescent="0.2">
      <c r="BO362" s="5"/>
    </row>
    <row r="363" spans="67:67" x14ac:dyDescent="0.2">
      <c r="BO363" s="5"/>
    </row>
    <row r="364" spans="67:67" x14ac:dyDescent="0.2">
      <c r="BO364" s="5"/>
    </row>
    <row r="365" spans="67:67" x14ac:dyDescent="0.2">
      <c r="BO365" s="5"/>
    </row>
    <row r="366" spans="67:67" x14ac:dyDescent="0.2">
      <c r="BO366" s="5"/>
    </row>
    <row r="367" spans="67:67" x14ac:dyDescent="0.2">
      <c r="BO367" s="5"/>
    </row>
    <row r="368" spans="67:67" x14ac:dyDescent="0.2">
      <c r="BO368" s="5"/>
    </row>
    <row r="369" spans="67:67" x14ac:dyDescent="0.2">
      <c r="BO369" s="5"/>
    </row>
    <row r="370" spans="67:67" x14ac:dyDescent="0.2">
      <c r="BO370" s="5"/>
    </row>
    <row r="371" spans="67:67" x14ac:dyDescent="0.2">
      <c r="BO371" s="5"/>
    </row>
    <row r="372" spans="67:67" x14ac:dyDescent="0.2">
      <c r="BO372" s="5"/>
    </row>
    <row r="373" spans="67:67" x14ac:dyDescent="0.2">
      <c r="BO373" s="5"/>
    </row>
    <row r="374" spans="67:67" x14ac:dyDescent="0.2">
      <c r="BO374" s="5"/>
    </row>
    <row r="375" spans="67:67" x14ac:dyDescent="0.2">
      <c r="BO375" s="5"/>
    </row>
    <row r="376" spans="67:67" x14ac:dyDescent="0.2">
      <c r="BO376" s="5"/>
    </row>
    <row r="377" spans="67:67" x14ac:dyDescent="0.2">
      <c r="BO377" s="5"/>
    </row>
    <row r="378" spans="67:67" x14ac:dyDescent="0.2">
      <c r="BO378" s="5"/>
    </row>
    <row r="379" spans="67:67" x14ac:dyDescent="0.2">
      <c r="BO379" s="5"/>
    </row>
    <row r="380" spans="67:67" x14ac:dyDescent="0.2">
      <c r="BO380" s="5"/>
    </row>
    <row r="381" spans="67:67" x14ac:dyDescent="0.2">
      <c r="BO381" s="5"/>
    </row>
    <row r="382" spans="67:67" x14ac:dyDescent="0.2">
      <c r="BO382" s="5"/>
    </row>
    <row r="383" spans="67:67" x14ac:dyDescent="0.2">
      <c r="BO383" s="5"/>
    </row>
    <row r="384" spans="67:67" x14ac:dyDescent="0.2">
      <c r="BO384" s="5"/>
    </row>
    <row r="385" spans="67:67" x14ac:dyDescent="0.2">
      <c r="BO385" s="5"/>
    </row>
    <row r="386" spans="67:67" x14ac:dyDescent="0.2">
      <c r="BO386" s="5"/>
    </row>
    <row r="387" spans="67:67" x14ac:dyDescent="0.2">
      <c r="BO387" s="5"/>
    </row>
    <row r="388" spans="67:67" x14ac:dyDescent="0.2">
      <c r="BO388" s="5"/>
    </row>
    <row r="389" spans="67:67" x14ac:dyDescent="0.2">
      <c r="BO389" s="5"/>
    </row>
    <row r="390" spans="67:67" x14ac:dyDescent="0.2">
      <c r="BO390" s="5"/>
    </row>
    <row r="391" spans="67:67" x14ac:dyDescent="0.2">
      <c r="BO391" s="5"/>
    </row>
    <row r="392" spans="67:67" x14ac:dyDescent="0.2">
      <c r="BO392" s="5"/>
    </row>
    <row r="393" spans="67:67" x14ac:dyDescent="0.2">
      <c r="BO393" s="5"/>
    </row>
    <row r="394" spans="67:67" x14ac:dyDescent="0.2">
      <c r="BO394" s="5"/>
    </row>
    <row r="395" spans="67:67" x14ac:dyDescent="0.2">
      <c r="BO395" s="5"/>
    </row>
    <row r="396" spans="67:67" x14ac:dyDescent="0.2">
      <c r="BO396" s="5"/>
    </row>
    <row r="397" spans="67:67" x14ac:dyDescent="0.2">
      <c r="BO397" s="5"/>
    </row>
    <row r="398" spans="67:67" x14ac:dyDescent="0.2">
      <c r="BO398" s="5"/>
    </row>
    <row r="399" spans="67:67" x14ac:dyDescent="0.2">
      <c r="BO399" s="5"/>
    </row>
    <row r="400" spans="67:67" x14ac:dyDescent="0.2">
      <c r="BO400" s="5"/>
    </row>
    <row r="401" spans="67:67" x14ac:dyDescent="0.2">
      <c r="BO401" s="5"/>
    </row>
    <row r="402" spans="67:67" x14ac:dyDescent="0.2">
      <c r="BO402" s="5"/>
    </row>
    <row r="403" spans="67:67" x14ac:dyDescent="0.2">
      <c r="BO403" s="5"/>
    </row>
    <row r="404" spans="67:67" x14ac:dyDescent="0.2">
      <c r="BO404" s="5"/>
    </row>
    <row r="405" spans="67:67" x14ac:dyDescent="0.2">
      <c r="BO405" s="5"/>
    </row>
    <row r="406" spans="67:67" x14ac:dyDescent="0.2">
      <c r="BO406" s="5"/>
    </row>
    <row r="407" spans="67:67" x14ac:dyDescent="0.2">
      <c r="BO407" s="5"/>
    </row>
    <row r="408" spans="67:67" x14ac:dyDescent="0.2">
      <c r="BO408" s="5"/>
    </row>
    <row r="409" spans="67:67" x14ac:dyDescent="0.2">
      <c r="BO409" s="5"/>
    </row>
    <row r="410" spans="67:67" x14ac:dyDescent="0.2">
      <c r="BO410" s="5"/>
    </row>
    <row r="411" spans="67:67" x14ac:dyDescent="0.2">
      <c r="BO411" s="5"/>
    </row>
    <row r="412" spans="67:67" x14ac:dyDescent="0.2">
      <c r="BO412" s="5"/>
    </row>
    <row r="413" spans="67:67" x14ac:dyDescent="0.2">
      <c r="BO413" s="5"/>
    </row>
    <row r="414" spans="67:67" x14ac:dyDescent="0.2">
      <c r="BO414" s="5"/>
    </row>
    <row r="415" spans="67:67" x14ac:dyDescent="0.2">
      <c r="BO415" s="5"/>
    </row>
    <row r="416" spans="67:67" x14ac:dyDescent="0.2">
      <c r="BO416" s="5"/>
    </row>
    <row r="417" spans="67:67" x14ac:dyDescent="0.2">
      <c r="BO417" s="5"/>
    </row>
    <row r="418" spans="67:67" x14ac:dyDescent="0.2">
      <c r="BO418" s="5"/>
    </row>
    <row r="419" spans="67:67" x14ac:dyDescent="0.2">
      <c r="BO419" s="5"/>
    </row>
    <row r="420" spans="67:67" x14ac:dyDescent="0.2">
      <c r="BO420" s="5"/>
    </row>
    <row r="421" spans="67:67" x14ac:dyDescent="0.2">
      <c r="BO421" s="5"/>
    </row>
    <row r="422" spans="67:67" x14ac:dyDescent="0.2">
      <c r="BO422" s="5"/>
    </row>
    <row r="423" spans="67:67" x14ac:dyDescent="0.2">
      <c r="BO423" s="5"/>
    </row>
    <row r="424" spans="67:67" x14ac:dyDescent="0.2">
      <c r="BO424" s="5"/>
    </row>
    <row r="425" spans="67:67" x14ac:dyDescent="0.2">
      <c r="BO425" s="5"/>
    </row>
    <row r="426" spans="67:67" x14ac:dyDescent="0.2">
      <c r="BO426" s="5"/>
    </row>
    <row r="427" spans="67:67" x14ac:dyDescent="0.2">
      <c r="BO427" s="5"/>
    </row>
    <row r="428" spans="67:67" x14ac:dyDescent="0.2">
      <c r="BO428" s="5"/>
    </row>
    <row r="429" spans="67:67" x14ac:dyDescent="0.2">
      <c r="BO429" s="5"/>
    </row>
    <row r="430" spans="67:67" x14ac:dyDescent="0.2">
      <c r="BO430" s="5"/>
    </row>
    <row r="431" spans="67:67" x14ac:dyDescent="0.2">
      <c r="BO431" s="5"/>
    </row>
    <row r="432" spans="67:67" x14ac:dyDescent="0.2">
      <c r="BO432" s="5"/>
    </row>
    <row r="433" spans="67:67" x14ac:dyDescent="0.2">
      <c r="BO433" s="5"/>
    </row>
    <row r="434" spans="67:67" x14ac:dyDescent="0.2">
      <c r="BO434" s="5"/>
    </row>
    <row r="435" spans="67:67" x14ac:dyDescent="0.2">
      <c r="BO435" s="5"/>
    </row>
    <row r="436" spans="67:67" x14ac:dyDescent="0.2">
      <c r="BO436" s="5"/>
    </row>
    <row r="437" spans="67:67" x14ac:dyDescent="0.2">
      <c r="BO437" s="5"/>
    </row>
    <row r="438" spans="67:67" x14ac:dyDescent="0.2">
      <c r="BO438" s="5"/>
    </row>
    <row r="439" spans="67:67" x14ac:dyDescent="0.2">
      <c r="BO439" s="5"/>
    </row>
    <row r="440" spans="67:67" x14ac:dyDescent="0.2">
      <c r="BO440" s="5"/>
    </row>
    <row r="441" spans="67:67" x14ac:dyDescent="0.2">
      <c r="BO441" s="5"/>
    </row>
    <row r="442" spans="67:67" x14ac:dyDescent="0.2">
      <c r="BO442" s="5"/>
    </row>
    <row r="443" spans="67:67" x14ac:dyDescent="0.2">
      <c r="BO443" s="5"/>
    </row>
    <row r="444" spans="67:67" x14ac:dyDescent="0.2">
      <c r="BO444" s="5"/>
    </row>
    <row r="445" spans="67:67" x14ac:dyDescent="0.2">
      <c r="BO445" s="5"/>
    </row>
    <row r="446" spans="67:67" x14ac:dyDescent="0.2">
      <c r="BO446" s="5"/>
    </row>
    <row r="447" spans="67:67" x14ac:dyDescent="0.2">
      <c r="BO447" s="5"/>
    </row>
    <row r="448" spans="67:67" x14ac:dyDescent="0.2">
      <c r="BO448" s="5"/>
    </row>
    <row r="449" spans="67:67" x14ac:dyDescent="0.2">
      <c r="BO449" s="5"/>
    </row>
    <row r="450" spans="67:67" x14ac:dyDescent="0.2">
      <c r="BO450" s="5"/>
    </row>
    <row r="451" spans="67:67" x14ac:dyDescent="0.2">
      <c r="BO451" s="5"/>
    </row>
    <row r="452" spans="67:67" x14ac:dyDescent="0.2">
      <c r="BO452" s="5"/>
    </row>
    <row r="453" spans="67:67" x14ac:dyDescent="0.2">
      <c r="BO453" s="5"/>
    </row>
    <row r="454" spans="67:67" x14ac:dyDescent="0.2">
      <c r="BO454" s="5"/>
    </row>
    <row r="455" spans="67:67" x14ac:dyDescent="0.2">
      <c r="BO455" s="5"/>
    </row>
    <row r="456" spans="67:67" x14ac:dyDescent="0.2">
      <c r="BO456" s="5"/>
    </row>
    <row r="457" spans="67:67" x14ac:dyDescent="0.2">
      <c r="BO457" s="5"/>
    </row>
    <row r="458" spans="67:67" x14ac:dyDescent="0.2">
      <c r="BO458" s="5"/>
    </row>
    <row r="459" spans="67:67" x14ac:dyDescent="0.2">
      <c r="BO459" s="5"/>
    </row>
    <row r="460" spans="67:67" x14ac:dyDescent="0.2">
      <c r="BO460" s="5"/>
    </row>
    <row r="461" spans="67:67" x14ac:dyDescent="0.2">
      <c r="BO461" s="5"/>
    </row>
    <row r="462" spans="67:67" x14ac:dyDescent="0.2">
      <c r="BO462" s="5"/>
    </row>
    <row r="463" spans="67:67" x14ac:dyDescent="0.2">
      <c r="BO463" s="5"/>
    </row>
    <row r="464" spans="67:67" x14ac:dyDescent="0.2">
      <c r="BO464" s="5"/>
    </row>
    <row r="465" spans="67:67" x14ac:dyDescent="0.2">
      <c r="BO465" s="5"/>
    </row>
    <row r="466" spans="67:67" x14ac:dyDescent="0.2">
      <c r="BO466" s="5"/>
    </row>
    <row r="467" spans="67:67" x14ac:dyDescent="0.2">
      <c r="BO467" s="5"/>
    </row>
    <row r="468" spans="67:67" x14ac:dyDescent="0.2">
      <c r="BO468" s="5"/>
    </row>
    <row r="469" spans="67:67" x14ac:dyDescent="0.2">
      <c r="BO469" s="5"/>
    </row>
    <row r="470" spans="67:67" x14ac:dyDescent="0.2">
      <c r="BO470" s="5"/>
    </row>
    <row r="471" spans="67:67" x14ac:dyDescent="0.2">
      <c r="BO471" s="5"/>
    </row>
    <row r="472" spans="67:67" x14ac:dyDescent="0.2">
      <c r="BO472" s="5"/>
    </row>
    <row r="473" spans="67:67" x14ac:dyDescent="0.2">
      <c r="BO473" s="5"/>
    </row>
    <row r="474" spans="67:67" x14ac:dyDescent="0.2">
      <c r="BO474" s="5"/>
    </row>
    <row r="475" spans="67:67" x14ac:dyDescent="0.2">
      <c r="BO475" s="5"/>
    </row>
    <row r="476" spans="67:67" x14ac:dyDescent="0.2">
      <c r="BO476" s="5"/>
    </row>
    <row r="477" spans="67:67" x14ac:dyDescent="0.2">
      <c r="BO477" s="5"/>
    </row>
    <row r="478" spans="67:67" x14ac:dyDescent="0.2">
      <c r="BO478" s="5"/>
    </row>
    <row r="479" spans="67:67" x14ac:dyDescent="0.2">
      <c r="BO479" s="5"/>
    </row>
    <row r="480" spans="67:67" x14ac:dyDescent="0.2">
      <c r="BO480" s="5"/>
    </row>
    <row r="481" spans="67:67" x14ac:dyDescent="0.2">
      <c r="BO481" s="5"/>
    </row>
    <row r="482" spans="67:67" x14ac:dyDescent="0.2">
      <c r="BO482" s="5"/>
    </row>
    <row r="483" spans="67:67" x14ac:dyDescent="0.2">
      <c r="BO483" s="5"/>
    </row>
    <row r="484" spans="67:67" x14ac:dyDescent="0.2">
      <c r="BO484" s="5"/>
    </row>
    <row r="485" spans="67:67" x14ac:dyDescent="0.2">
      <c r="BO485" s="5"/>
    </row>
    <row r="486" spans="67:67" x14ac:dyDescent="0.2">
      <c r="BO486" s="5"/>
    </row>
    <row r="487" spans="67:67" x14ac:dyDescent="0.2">
      <c r="BO487" s="5"/>
    </row>
    <row r="488" spans="67:67" x14ac:dyDescent="0.2">
      <c r="BO488" s="5"/>
    </row>
    <row r="489" spans="67:67" x14ac:dyDescent="0.2">
      <c r="BO489" s="5"/>
    </row>
    <row r="490" spans="67:67" x14ac:dyDescent="0.2">
      <c r="BO490" s="5"/>
    </row>
    <row r="491" spans="67:67" x14ac:dyDescent="0.2">
      <c r="BO491" s="5"/>
    </row>
    <row r="492" spans="67:67" x14ac:dyDescent="0.2">
      <c r="BO492" s="5"/>
    </row>
    <row r="493" spans="67:67" x14ac:dyDescent="0.2">
      <c r="BO493" s="5"/>
    </row>
    <row r="494" spans="67:67" x14ac:dyDescent="0.2">
      <c r="BO494" s="5"/>
    </row>
    <row r="495" spans="67:67" x14ac:dyDescent="0.2">
      <c r="BO495" s="5"/>
    </row>
    <row r="496" spans="67:67" x14ac:dyDescent="0.2">
      <c r="BO496" s="5"/>
    </row>
    <row r="497" spans="67:67" x14ac:dyDescent="0.2">
      <c r="BO497" s="5"/>
    </row>
    <row r="498" spans="67:67" x14ac:dyDescent="0.2">
      <c r="BO498" s="5"/>
    </row>
    <row r="499" spans="67:67" x14ac:dyDescent="0.2">
      <c r="BO499" s="5"/>
    </row>
    <row r="500" spans="67:67" x14ac:dyDescent="0.2">
      <c r="BO500" s="5"/>
    </row>
    <row r="501" spans="67:67" x14ac:dyDescent="0.2">
      <c r="BO501" s="5"/>
    </row>
    <row r="502" spans="67:67" x14ac:dyDescent="0.2">
      <c r="BO502" s="5"/>
    </row>
    <row r="503" spans="67:67" x14ac:dyDescent="0.2">
      <c r="BO503" s="5"/>
    </row>
    <row r="504" spans="67:67" x14ac:dyDescent="0.2">
      <c r="BO504" s="5"/>
    </row>
    <row r="505" spans="67:67" x14ac:dyDescent="0.2">
      <c r="BO505" s="5"/>
    </row>
    <row r="506" spans="67:67" x14ac:dyDescent="0.2">
      <c r="BO506" s="5"/>
    </row>
    <row r="507" spans="67:67" x14ac:dyDescent="0.2">
      <c r="BO507" s="5"/>
    </row>
    <row r="508" spans="67:67" x14ac:dyDescent="0.2">
      <c r="BO508" s="5"/>
    </row>
    <row r="509" spans="67:67" x14ac:dyDescent="0.2">
      <c r="BO509" s="5"/>
    </row>
    <row r="510" spans="67:67" x14ac:dyDescent="0.2">
      <c r="BO510" s="5"/>
    </row>
    <row r="511" spans="67:67" x14ac:dyDescent="0.2">
      <c r="BO511" s="5"/>
    </row>
    <row r="512" spans="67:67" x14ac:dyDescent="0.2">
      <c r="BO512" s="5"/>
    </row>
    <row r="513" spans="67:67" x14ac:dyDescent="0.2">
      <c r="BO513" s="5"/>
    </row>
    <row r="514" spans="67:67" x14ac:dyDescent="0.2">
      <c r="BO514" s="5"/>
    </row>
    <row r="515" spans="67:67" x14ac:dyDescent="0.2">
      <c r="BO515" s="5"/>
    </row>
    <row r="516" spans="67:67" x14ac:dyDescent="0.2">
      <c r="BO516" s="5"/>
    </row>
    <row r="517" spans="67:67" x14ac:dyDescent="0.2">
      <c r="BO517" s="5"/>
    </row>
    <row r="518" spans="67:67" x14ac:dyDescent="0.2">
      <c r="BO518" s="5"/>
    </row>
    <row r="519" spans="67:67" x14ac:dyDescent="0.2">
      <c r="BO519" s="5"/>
    </row>
    <row r="520" spans="67:67" x14ac:dyDescent="0.2">
      <c r="BO520" s="5"/>
    </row>
    <row r="521" spans="67:67" x14ac:dyDescent="0.2">
      <c r="BO521" s="5"/>
    </row>
    <row r="522" spans="67:67" x14ac:dyDescent="0.2">
      <c r="BO522" s="5"/>
    </row>
    <row r="523" spans="67:67" x14ac:dyDescent="0.2">
      <c r="BO523" s="5"/>
    </row>
    <row r="524" spans="67:67" x14ac:dyDescent="0.2">
      <c r="BO524" s="5"/>
    </row>
    <row r="525" spans="67:67" x14ac:dyDescent="0.2">
      <c r="BO525" s="5"/>
    </row>
    <row r="526" spans="67:67" x14ac:dyDescent="0.2">
      <c r="BO526" s="5"/>
    </row>
    <row r="527" spans="67:67" x14ac:dyDescent="0.2">
      <c r="BO527" s="5"/>
    </row>
    <row r="528" spans="67:67" x14ac:dyDescent="0.2">
      <c r="BO528" s="5"/>
    </row>
    <row r="529" spans="67:67" x14ac:dyDescent="0.2">
      <c r="BO529" s="5"/>
    </row>
    <row r="530" spans="67:67" x14ac:dyDescent="0.2">
      <c r="BO530" s="5"/>
    </row>
    <row r="531" spans="67:67" x14ac:dyDescent="0.2">
      <c r="BO531" s="5"/>
    </row>
    <row r="532" spans="67:67" x14ac:dyDescent="0.2">
      <c r="BO532" s="5"/>
    </row>
    <row r="533" spans="67:67" x14ac:dyDescent="0.2">
      <c r="BO533" s="5"/>
    </row>
    <row r="534" spans="67:67" x14ac:dyDescent="0.2">
      <c r="BO534" s="5"/>
    </row>
    <row r="535" spans="67:67" x14ac:dyDescent="0.2">
      <c r="BO535" s="5"/>
    </row>
    <row r="536" spans="67:67" x14ac:dyDescent="0.2">
      <c r="BO536" s="5"/>
    </row>
    <row r="537" spans="67:67" x14ac:dyDescent="0.2">
      <c r="BO537" s="5"/>
    </row>
    <row r="538" spans="67:67" x14ac:dyDescent="0.2">
      <c r="BO538" s="5"/>
    </row>
    <row r="539" spans="67:67" x14ac:dyDescent="0.2">
      <c r="BO539" s="5"/>
    </row>
    <row r="540" spans="67:67" x14ac:dyDescent="0.2">
      <c r="BO540" s="5"/>
    </row>
    <row r="541" spans="67:67" x14ac:dyDescent="0.2">
      <c r="BO541" s="5"/>
    </row>
    <row r="542" spans="67:67" x14ac:dyDescent="0.2">
      <c r="BO542" s="5"/>
    </row>
    <row r="543" spans="67:67" x14ac:dyDescent="0.2">
      <c r="BO543" s="5"/>
    </row>
    <row r="544" spans="67:67" x14ac:dyDescent="0.2">
      <c r="BO544" s="5"/>
    </row>
    <row r="545" spans="67:67" x14ac:dyDescent="0.2">
      <c r="BO545" s="5"/>
    </row>
    <row r="546" spans="67:67" x14ac:dyDescent="0.2">
      <c r="BO546" s="5"/>
    </row>
    <row r="547" spans="67:67" x14ac:dyDescent="0.2">
      <c r="BO547" s="5"/>
    </row>
    <row r="548" spans="67:67" x14ac:dyDescent="0.2">
      <c r="BO548" s="5"/>
    </row>
    <row r="549" spans="67:67" x14ac:dyDescent="0.2">
      <c r="BO549" s="5"/>
    </row>
    <row r="550" spans="67:67" x14ac:dyDescent="0.2">
      <c r="BO550" s="5"/>
    </row>
    <row r="551" spans="67:67" x14ac:dyDescent="0.2">
      <c r="BO551" s="5"/>
    </row>
    <row r="552" spans="67:67" x14ac:dyDescent="0.2">
      <c r="BO552" s="5"/>
    </row>
    <row r="553" spans="67:67" x14ac:dyDescent="0.2">
      <c r="BO553" s="5"/>
    </row>
    <row r="554" spans="67:67" x14ac:dyDescent="0.2">
      <c r="BO554" s="5"/>
    </row>
    <row r="555" spans="67:67" x14ac:dyDescent="0.2">
      <c r="BO555" s="5"/>
    </row>
    <row r="556" spans="67:67" x14ac:dyDescent="0.2">
      <c r="BO556" s="5"/>
    </row>
    <row r="557" spans="67:67" x14ac:dyDescent="0.2">
      <c r="BO557" s="5"/>
    </row>
    <row r="558" spans="67:67" x14ac:dyDescent="0.2">
      <c r="BO558" s="5"/>
    </row>
    <row r="559" spans="67:67" x14ac:dyDescent="0.2">
      <c r="BO559" s="5"/>
    </row>
    <row r="560" spans="67:67" x14ac:dyDescent="0.2">
      <c r="BO560" s="5"/>
    </row>
    <row r="561" spans="67:67" x14ac:dyDescent="0.2">
      <c r="BO561" s="5"/>
    </row>
    <row r="562" spans="67:67" x14ac:dyDescent="0.2">
      <c r="BO562" s="5"/>
    </row>
    <row r="563" spans="67:67" x14ac:dyDescent="0.2">
      <c r="BO563" s="5"/>
    </row>
    <row r="564" spans="67:67" x14ac:dyDescent="0.2">
      <c r="BO564" s="5"/>
    </row>
    <row r="565" spans="67:67" x14ac:dyDescent="0.2">
      <c r="BO565" s="5"/>
    </row>
    <row r="566" spans="67:67" x14ac:dyDescent="0.2">
      <c r="BO566" s="5"/>
    </row>
    <row r="567" spans="67:67" x14ac:dyDescent="0.2">
      <c r="BO567" s="5"/>
    </row>
    <row r="568" spans="67:67" x14ac:dyDescent="0.2">
      <c r="BO568" s="5"/>
    </row>
    <row r="569" spans="67:67" x14ac:dyDescent="0.2">
      <c r="BO569" s="5"/>
    </row>
    <row r="570" spans="67:67" x14ac:dyDescent="0.2">
      <c r="BO570" s="5"/>
    </row>
    <row r="571" spans="67:67" x14ac:dyDescent="0.2">
      <c r="BO571" s="5"/>
    </row>
    <row r="572" spans="67:67" x14ac:dyDescent="0.2">
      <c r="BO572" s="5"/>
    </row>
    <row r="573" spans="67:67" x14ac:dyDescent="0.2">
      <c r="BO573" s="5"/>
    </row>
    <row r="574" spans="67:67" x14ac:dyDescent="0.2">
      <c r="BO574" s="5"/>
    </row>
    <row r="575" spans="67:67" x14ac:dyDescent="0.2">
      <c r="BO575" s="5"/>
    </row>
    <row r="576" spans="67:67" x14ac:dyDescent="0.2">
      <c r="BO576" s="5"/>
    </row>
    <row r="577" spans="67:67" x14ac:dyDescent="0.2">
      <c r="BO577" s="5"/>
    </row>
    <row r="578" spans="67:67" x14ac:dyDescent="0.2">
      <c r="BO578" s="5"/>
    </row>
    <row r="579" spans="67:67" x14ac:dyDescent="0.2">
      <c r="BO579" s="5"/>
    </row>
    <row r="580" spans="67:67" x14ac:dyDescent="0.2">
      <c r="BO580" s="5"/>
    </row>
    <row r="581" spans="67:67" x14ac:dyDescent="0.2">
      <c r="BO581" s="5"/>
    </row>
    <row r="582" spans="67:67" x14ac:dyDescent="0.2">
      <c r="BO582" s="5"/>
    </row>
    <row r="583" spans="67:67" x14ac:dyDescent="0.2">
      <c r="BO583" s="5"/>
    </row>
    <row r="584" spans="67:67" x14ac:dyDescent="0.2">
      <c r="BO584" s="5"/>
    </row>
    <row r="585" spans="67:67" x14ac:dyDescent="0.2">
      <c r="BO585" s="5"/>
    </row>
    <row r="586" spans="67:67" x14ac:dyDescent="0.2">
      <c r="BO586" s="5"/>
    </row>
    <row r="587" spans="67:67" x14ac:dyDescent="0.2">
      <c r="BO587" s="5"/>
    </row>
    <row r="588" spans="67:67" x14ac:dyDescent="0.2">
      <c r="BO588" s="5"/>
    </row>
    <row r="589" spans="67:67" x14ac:dyDescent="0.2">
      <c r="BO589" s="5"/>
    </row>
    <row r="590" spans="67:67" x14ac:dyDescent="0.2">
      <c r="BO590" s="5"/>
    </row>
    <row r="591" spans="67:67" x14ac:dyDescent="0.2">
      <c r="BO591" s="5"/>
    </row>
    <row r="592" spans="67:67" x14ac:dyDescent="0.2">
      <c r="BO592" s="5"/>
    </row>
    <row r="593" spans="67:67" x14ac:dyDescent="0.2">
      <c r="BO593" s="5"/>
    </row>
    <row r="594" spans="67:67" x14ac:dyDescent="0.2">
      <c r="BO594" s="5"/>
    </row>
    <row r="595" spans="67:67" x14ac:dyDescent="0.2">
      <c r="BO595" s="5"/>
    </row>
    <row r="596" spans="67:67" x14ac:dyDescent="0.2">
      <c r="BO596" s="5"/>
    </row>
    <row r="597" spans="67:67" x14ac:dyDescent="0.2">
      <c r="BO597" s="5"/>
    </row>
    <row r="598" spans="67:67" x14ac:dyDescent="0.2">
      <c r="BO598" s="5"/>
    </row>
    <row r="599" spans="67:67" x14ac:dyDescent="0.2">
      <c r="BO599" s="5"/>
    </row>
    <row r="600" spans="67:67" x14ac:dyDescent="0.2">
      <c r="BO600" s="5"/>
    </row>
    <row r="601" spans="67:67" x14ac:dyDescent="0.2">
      <c r="BO601" s="5"/>
    </row>
    <row r="602" spans="67:67" x14ac:dyDescent="0.2">
      <c r="BO602" s="5"/>
    </row>
    <row r="603" spans="67:67" x14ac:dyDescent="0.2">
      <c r="BO603" s="5"/>
    </row>
    <row r="604" spans="67:67" x14ac:dyDescent="0.2">
      <c r="BO604" s="5"/>
    </row>
    <row r="605" spans="67:67" x14ac:dyDescent="0.2">
      <c r="BO605" s="5"/>
    </row>
    <row r="606" spans="67:67" x14ac:dyDescent="0.2">
      <c r="BO606" s="5"/>
    </row>
    <row r="607" spans="67:67" x14ac:dyDescent="0.2">
      <c r="BO607" s="5"/>
    </row>
    <row r="608" spans="67:67" x14ac:dyDescent="0.2">
      <c r="BO608" s="5"/>
    </row>
    <row r="609" spans="67:67" x14ac:dyDescent="0.2">
      <c r="BO609" s="5"/>
    </row>
    <row r="610" spans="67:67" x14ac:dyDescent="0.2">
      <c r="BO610" s="5"/>
    </row>
    <row r="611" spans="67:67" x14ac:dyDescent="0.2">
      <c r="BO611" s="5"/>
    </row>
    <row r="612" spans="67:67" x14ac:dyDescent="0.2">
      <c r="BO612" s="5"/>
    </row>
    <row r="613" spans="67:67" x14ac:dyDescent="0.2">
      <c r="BO613" s="5"/>
    </row>
    <row r="614" spans="67:67" x14ac:dyDescent="0.2">
      <c r="BO614" s="5"/>
    </row>
    <row r="615" spans="67:67" x14ac:dyDescent="0.2">
      <c r="BO615" s="5"/>
    </row>
    <row r="616" spans="67:67" x14ac:dyDescent="0.2">
      <c r="BO616" s="5"/>
    </row>
    <row r="617" spans="67:67" x14ac:dyDescent="0.2">
      <c r="BO617" s="5"/>
    </row>
    <row r="618" spans="67:67" x14ac:dyDescent="0.2">
      <c r="BO618" s="5"/>
    </row>
    <row r="619" spans="67:67" x14ac:dyDescent="0.2">
      <c r="BO619" s="5"/>
    </row>
    <row r="620" spans="67:67" x14ac:dyDescent="0.2">
      <c r="BO620" s="5"/>
    </row>
    <row r="621" spans="67:67" x14ac:dyDescent="0.2">
      <c r="BO621" s="5"/>
    </row>
    <row r="622" spans="67:67" x14ac:dyDescent="0.2">
      <c r="BO622" s="5"/>
    </row>
    <row r="623" spans="67:67" x14ac:dyDescent="0.2">
      <c r="BO623" s="5"/>
    </row>
    <row r="624" spans="67:67" x14ac:dyDescent="0.2">
      <c r="BO624" s="5"/>
    </row>
    <row r="625" spans="67:67" x14ac:dyDescent="0.2">
      <c r="BO625" s="5"/>
    </row>
    <row r="626" spans="67:67" x14ac:dyDescent="0.2">
      <c r="BO626" s="5"/>
    </row>
    <row r="627" spans="67:67" x14ac:dyDescent="0.2">
      <c r="BO627" s="5"/>
    </row>
    <row r="628" spans="67:67" x14ac:dyDescent="0.2">
      <c r="BO628" s="5"/>
    </row>
    <row r="629" spans="67:67" x14ac:dyDescent="0.2">
      <c r="BO629" s="5"/>
    </row>
    <row r="630" spans="67:67" x14ac:dyDescent="0.2">
      <c r="BO630" s="5"/>
    </row>
    <row r="631" spans="67:67" x14ac:dyDescent="0.2">
      <c r="BO631" s="5"/>
    </row>
    <row r="632" spans="67:67" x14ac:dyDescent="0.2">
      <c r="BO632" s="5"/>
    </row>
    <row r="633" spans="67:67" x14ac:dyDescent="0.2">
      <c r="BO633" s="5"/>
    </row>
    <row r="634" spans="67:67" x14ac:dyDescent="0.2">
      <c r="BO634" s="5"/>
    </row>
    <row r="635" spans="67:67" x14ac:dyDescent="0.2">
      <c r="BO635" s="5"/>
    </row>
    <row r="636" spans="67:67" x14ac:dyDescent="0.2">
      <c r="BO636" s="5"/>
    </row>
    <row r="637" spans="67:67" x14ac:dyDescent="0.2">
      <c r="BO637" s="5"/>
    </row>
    <row r="638" spans="67:67" x14ac:dyDescent="0.2">
      <c r="BO638" s="5"/>
    </row>
    <row r="639" spans="67:67" x14ac:dyDescent="0.2">
      <c r="BO639" s="5"/>
    </row>
    <row r="640" spans="67:67" x14ac:dyDescent="0.2">
      <c r="BO640" s="5"/>
    </row>
    <row r="641" spans="67:67" x14ac:dyDescent="0.2">
      <c r="BO641" s="5"/>
    </row>
    <row r="642" spans="67:67" x14ac:dyDescent="0.2">
      <c r="BO642" s="5"/>
    </row>
    <row r="643" spans="67:67" x14ac:dyDescent="0.2">
      <c r="BO643" s="5"/>
    </row>
    <row r="644" spans="67:67" x14ac:dyDescent="0.2">
      <c r="BO644" s="5"/>
    </row>
    <row r="645" spans="67:67" x14ac:dyDescent="0.2">
      <c r="BO645" s="5"/>
    </row>
    <row r="646" spans="67:67" x14ac:dyDescent="0.2">
      <c r="BO646" s="5"/>
    </row>
    <row r="647" spans="67:67" x14ac:dyDescent="0.2">
      <c r="BO647" s="5"/>
    </row>
    <row r="648" spans="67:67" x14ac:dyDescent="0.2">
      <c r="BO648" s="5"/>
    </row>
    <row r="649" spans="67:67" x14ac:dyDescent="0.2">
      <c r="BO649" s="5"/>
    </row>
    <row r="650" spans="67:67" x14ac:dyDescent="0.2">
      <c r="BO650" s="5"/>
    </row>
    <row r="651" spans="67:67" x14ac:dyDescent="0.2">
      <c r="BO651" s="5"/>
    </row>
    <row r="652" spans="67:67" x14ac:dyDescent="0.2">
      <c r="BO652" s="5"/>
    </row>
    <row r="653" spans="67:67" x14ac:dyDescent="0.2">
      <c r="BO653" s="5"/>
    </row>
    <row r="654" spans="67:67" x14ac:dyDescent="0.2">
      <c r="BO654" s="5"/>
    </row>
    <row r="655" spans="67:67" x14ac:dyDescent="0.2">
      <c r="BO655" s="5"/>
    </row>
    <row r="656" spans="67:67" x14ac:dyDescent="0.2">
      <c r="BO656" s="5"/>
    </row>
    <row r="657" spans="67:67" x14ac:dyDescent="0.2">
      <c r="BO657" s="5"/>
    </row>
    <row r="658" spans="67:67" x14ac:dyDescent="0.2">
      <c r="BO658" s="5"/>
    </row>
    <row r="659" spans="67:67" x14ac:dyDescent="0.2">
      <c r="BO659" s="5"/>
    </row>
    <row r="660" spans="67:67" x14ac:dyDescent="0.2">
      <c r="BO660" s="5"/>
    </row>
    <row r="661" spans="67:67" x14ac:dyDescent="0.2">
      <c r="BO661" s="5"/>
    </row>
    <row r="662" spans="67:67" x14ac:dyDescent="0.2">
      <c r="BO662" s="5"/>
    </row>
    <row r="663" spans="67:67" x14ac:dyDescent="0.2">
      <c r="BO663" s="5"/>
    </row>
    <row r="664" spans="67:67" x14ac:dyDescent="0.2">
      <c r="BO664" s="5"/>
    </row>
    <row r="665" spans="67:67" x14ac:dyDescent="0.2">
      <c r="BO665" s="5"/>
    </row>
    <row r="666" spans="67:67" x14ac:dyDescent="0.2">
      <c r="BO666" s="5"/>
    </row>
    <row r="667" spans="67:67" x14ac:dyDescent="0.2">
      <c r="BO667" s="5"/>
    </row>
    <row r="668" spans="67:67" x14ac:dyDescent="0.2">
      <c r="BO668" s="5"/>
    </row>
    <row r="669" spans="67:67" x14ac:dyDescent="0.2">
      <c r="BO669" s="5"/>
    </row>
    <row r="670" spans="67:67" x14ac:dyDescent="0.2">
      <c r="BO670" s="5"/>
    </row>
    <row r="671" spans="67:67" x14ac:dyDescent="0.2">
      <c r="BO671" s="5"/>
    </row>
    <row r="672" spans="67:67" x14ac:dyDescent="0.2">
      <c r="BO672" s="5"/>
    </row>
    <row r="673" spans="67:67" x14ac:dyDescent="0.2">
      <c r="BO673" s="5"/>
    </row>
    <row r="674" spans="67:67" x14ac:dyDescent="0.2">
      <c r="BO674" s="5"/>
    </row>
    <row r="675" spans="67:67" x14ac:dyDescent="0.2">
      <c r="BO675" s="5"/>
    </row>
    <row r="676" spans="67:67" x14ac:dyDescent="0.2">
      <c r="BO676" s="5"/>
    </row>
    <row r="677" spans="67:67" x14ac:dyDescent="0.2">
      <c r="BO677" s="5"/>
    </row>
    <row r="678" spans="67:67" x14ac:dyDescent="0.2">
      <c r="BO678" s="5"/>
    </row>
    <row r="679" spans="67:67" x14ac:dyDescent="0.2">
      <c r="BO679" s="5"/>
    </row>
    <row r="680" spans="67:67" x14ac:dyDescent="0.2">
      <c r="BO680" s="5"/>
    </row>
    <row r="681" spans="67:67" x14ac:dyDescent="0.2">
      <c r="BO681" s="5"/>
    </row>
    <row r="682" spans="67:67" x14ac:dyDescent="0.2">
      <c r="BO682" s="5"/>
    </row>
    <row r="683" spans="67:67" x14ac:dyDescent="0.2">
      <c r="BO683" s="5"/>
    </row>
    <row r="684" spans="67:67" x14ac:dyDescent="0.2">
      <c r="BO684" s="5"/>
    </row>
    <row r="685" spans="67:67" x14ac:dyDescent="0.2">
      <c r="BO685" s="5"/>
    </row>
    <row r="686" spans="67:67" x14ac:dyDescent="0.2">
      <c r="BO686" s="5"/>
    </row>
    <row r="687" spans="67:67" x14ac:dyDescent="0.2">
      <c r="BO687" s="5"/>
    </row>
    <row r="688" spans="67:67" x14ac:dyDescent="0.2">
      <c r="BO688" s="5"/>
    </row>
    <row r="689" spans="67:67" x14ac:dyDescent="0.2">
      <c r="BO689" s="5"/>
    </row>
    <row r="690" spans="67:67" x14ac:dyDescent="0.2">
      <c r="BO690" s="5"/>
    </row>
    <row r="691" spans="67:67" x14ac:dyDescent="0.2">
      <c r="BO691" s="5"/>
    </row>
    <row r="692" spans="67:67" x14ac:dyDescent="0.2">
      <c r="BO692" s="5"/>
    </row>
    <row r="693" spans="67:67" x14ac:dyDescent="0.2">
      <c r="BO693" s="5"/>
    </row>
    <row r="694" spans="67:67" x14ac:dyDescent="0.2">
      <c r="BO694" s="5"/>
    </row>
    <row r="695" spans="67:67" x14ac:dyDescent="0.2">
      <c r="BO695" s="5"/>
    </row>
    <row r="696" spans="67:67" x14ac:dyDescent="0.2">
      <c r="BO696" s="5"/>
    </row>
    <row r="697" spans="67:67" x14ac:dyDescent="0.2">
      <c r="BO697" s="5"/>
    </row>
    <row r="698" spans="67:67" x14ac:dyDescent="0.2">
      <c r="BO698" s="5"/>
    </row>
    <row r="699" spans="67:67" x14ac:dyDescent="0.2">
      <c r="BO699" s="5"/>
    </row>
    <row r="700" spans="67:67" x14ac:dyDescent="0.2">
      <c r="BO700" s="5"/>
    </row>
    <row r="701" spans="67:67" x14ac:dyDescent="0.2">
      <c r="BO701" s="5"/>
    </row>
    <row r="702" spans="67:67" x14ac:dyDescent="0.2">
      <c r="BO702" s="5"/>
    </row>
    <row r="703" spans="67:67" x14ac:dyDescent="0.2">
      <c r="BO703" s="5"/>
    </row>
    <row r="704" spans="67:67" x14ac:dyDescent="0.2">
      <c r="BO704" s="5"/>
    </row>
    <row r="705" spans="67:67" x14ac:dyDescent="0.2">
      <c r="BO705" s="5"/>
    </row>
    <row r="706" spans="67:67" x14ac:dyDescent="0.2">
      <c r="BO706" s="5"/>
    </row>
    <row r="707" spans="67:67" x14ac:dyDescent="0.2">
      <c r="BO707" s="5"/>
    </row>
    <row r="708" spans="67:67" x14ac:dyDescent="0.2">
      <c r="BO708" s="5"/>
    </row>
    <row r="709" spans="67:67" x14ac:dyDescent="0.2">
      <c r="BO709" s="5"/>
    </row>
    <row r="710" spans="67:67" x14ac:dyDescent="0.2">
      <c r="BO710" s="5"/>
    </row>
    <row r="711" spans="67:67" x14ac:dyDescent="0.2">
      <c r="BO711" s="5"/>
    </row>
    <row r="712" spans="67:67" x14ac:dyDescent="0.2">
      <c r="BO712" s="5"/>
    </row>
    <row r="713" spans="67:67" x14ac:dyDescent="0.2">
      <c r="BO713" s="5"/>
    </row>
    <row r="714" spans="67:67" x14ac:dyDescent="0.2">
      <c r="BO714" s="5"/>
    </row>
    <row r="715" spans="67:67" x14ac:dyDescent="0.2">
      <c r="BO715" s="5"/>
    </row>
    <row r="716" spans="67:67" x14ac:dyDescent="0.2">
      <c r="BO716" s="5"/>
    </row>
    <row r="717" spans="67:67" x14ac:dyDescent="0.2">
      <c r="BO717" s="5"/>
    </row>
    <row r="718" spans="67:67" x14ac:dyDescent="0.2">
      <c r="BO718" s="5"/>
    </row>
    <row r="719" spans="67:67" x14ac:dyDescent="0.2">
      <c r="BO719" s="5"/>
    </row>
    <row r="720" spans="67:67" x14ac:dyDescent="0.2">
      <c r="BO720" s="5"/>
    </row>
    <row r="721" spans="67:67" x14ac:dyDescent="0.2">
      <c r="BO721" s="5"/>
    </row>
    <row r="722" spans="67:67" x14ac:dyDescent="0.2">
      <c r="BO722" s="5"/>
    </row>
    <row r="723" spans="67:67" x14ac:dyDescent="0.2">
      <c r="BO723" s="5"/>
    </row>
    <row r="724" spans="67:67" x14ac:dyDescent="0.2">
      <c r="BO724" s="5"/>
    </row>
    <row r="725" spans="67:67" x14ac:dyDescent="0.2">
      <c r="BO725" s="5"/>
    </row>
    <row r="726" spans="67:67" x14ac:dyDescent="0.2">
      <c r="BO726" s="5"/>
    </row>
    <row r="727" spans="67:67" x14ac:dyDescent="0.2">
      <c r="BO727" s="5"/>
    </row>
    <row r="728" spans="67:67" x14ac:dyDescent="0.2">
      <c r="BO728" s="5"/>
    </row>
    <row r="729" spans="67:67" x14ac:dyDescent="0.2">
      <c r="BO729" s="5"/>
    </row>
    <row r="730" spans="67:67" x14ac:dyDescent="0.2">
      <c r="BO730" s="5"/>
    </row>
    <row r="731" spans="67:67" x14ac:dyDescent="0.2">
      <c r="BO731" s="5"/>
    </row>
    <row r="732" spans="67:67" x14ac:dyDescent="0.2">
      <c r="BO732" s="5"/>
    </row>
    <row r="733" spans="67:67" x14ac:dyDescent="0.2">
      <c r="BO733" s="5"/>
    </row>
    <row r="734" spans="67:67" x14ac:dyDescent="0.2">
      <c r="BO734" s="5"/>
    </row>
    <row r="735" spans="67:67" x14ac:dyDescent="0.2">
      <c r="BO735" s="5"/>
    </row>
    <row r="736" spans="67:67" x14ac:dyDescent="0.2">
      <c r="BO736" s="5"/>
    </row>
    <row r="737" spans="67:67" x14ac:dyDescent="0.2">
      <c r="BO737" s="5"/>
    </row>
    <row r="738" spans="67:67" x14ac:dyDescent="0.2">
      <c r="BO738" s="5"/>
    </row>
    <row r="739" spans="67:67" x14ac:dyDescent="0.2">
      <c r="BO739" s="5"/>
    </row>
    <row r="740" spans="67:67" x14ac:dyDescent="0.2">
      <c r="BO740" s="5"/>
    </row>
    <row r="741" spans="67:67" x14ac:dyDescent="0.2">
      <c r="BO741" s="5"/>
    </row>
    <row r="742" spans="67:67" x14ac:dyDescent="0.2">
      <c r="BO742" s="5"/>
    </row>
    <row r="743" spans="67:67" x14ac:dyDescent="0.2">
      <c r="BO743" s="5"/>
    </row>
    <row r="744" spans="67:67" x14ac:dyDescent="0.2">
      <c r="BO744" s="5"/>
    </row>
    <row r="745" spans="67:67" x14ac:dyDescent="0.2">
      <c r="BO745" s="5"/>
    </row>
    <row r="746" spans="67:67" x14ac:dyDescent="0.2">
      <c r="BO746" s="5"/>
    </row>
    <row r="747" spans="67:67" x14ac:dyDescent="0.2">
      <c r="BO747" s="5"/>
    </row>
    <row r="748" spans="67:67" x14ac:dyDescent="0.2">
      <c r="BO748" s="5"/>
    </row>
    <row r="749" spans="67:67" x14ac:dyDescent="0.2">
      <c r="BO749" s="5"/>
    </row>
    <row r="750" spans="67:67" x14ac:dyDescent="0.2">
      <c r="BO750" s="5"/>
    </row>
    <row r="751" spans="67:67" x14ac:dyDescent="0.2">
      <c r="BO751" s="5"/>
    </row>
    <row r="752" spans="67:67" x14ac:dyDescent="0.2">
      <c r="BO752" s="5"/>
    </row>
    <row r="753" spans="67:67" x14ac:dyDescent="0.2">
      <c r="BO753" s="5"/>
    </row>
    <row r="754" spans="67:67" x14ac:dyDescent="0.2">
      <c r="BO754" s="5"/>
    </row>
    <row r="755" spans="67:67" x14ac:dyDescent="0.2">
      <c r="BO755" s="5"/>
    </row>
    <row r="756" spans="67:67" x14ac:dyDescent="0.2">
      <c r="BO756" s="5"/>
    </row>
    <row r="757" spans="67:67" x14ac:dyDescent="0.2">
      <c r="BO757" s="5"/>
    </row>
    <row r="758" spans="67:67" x14ac:dyDescent="0.2">
      <c r="BO758" s="5"/>
    </row>
    <row r="759" spans="67:67" x14ac:dyDescent="0.2">
      <c r="BO759" s="5"/>
    </row>
    <row r="760" spans="67:67" x14ac:dyDescent="0.2">
      <c r="BO760" s="5"/>
    </row>
    <row r="761" spans="67:67" x14ac:dyDescent="0.2">
      <c r="BO761" s="5"/>
    </row>
    <row r="762" spans="67:67" x14ac:dyDescent="0.2">
      <c r="BO762" s="5"/>
    </row>
    <row r="763" spans="67:67" x14ac:dyDescent="0.2">
      <c r="BO763" s="5"/>
    </row>
    <row r="764" spans="67:67" x14ac:dyDescent="0.2">
      <c r="BO764" s="5"/>
    </row>
    <row r="765" spans="67:67" x14ac:dyDescent="0.2">
      <c r="BO765" s="5"/>
    </row>
    <row r="766" spans="67:67" x14ac:dyDescent="0.2">
      <c r="BO766" s="5"/>
    </row>
    <row r="767" spans="67:67" x14ac:dyDescent="0.2">
      <c r="BO767" s="5"/>
    </row>
    <row r="768" spans="67:67" x14ac:dyDescent="0.2">
      <c r="BO768" s="5"/>
    </row>
    <row r="769" spans="67:67" x14ac:dyDescent="0.2">
      <c r="BO769" s="5"/>
    </row>
    <row r="770" spans="67:67" x14ac:dyDescent="0.2">
      <c r="BO770" s="5"/>
    </row>
    <row r="771" spans="67:67" x14ac:dyDescent="0.2">
      <c r="BO771" s="5"/>
    </row>
    <row r="772" spans="67:67" x14ac:dyDescent="0.2">
      <c r="BO772" s="5"/>
    </row>
    <row r="773" spans="67:67" x14ac:dyDescent="0.2">
      <c r="BO773" s="5"/>
    </row>
    <row r="774" spans="67:67" x14ac:dyDescent="0.2">
      <c r="BO774" s="5"/>
    </row>
    <row r="775" spans="67:67" x14ac:dyDescent="0.2">
      <c r="BO775" s="5"/>
    </row>
    <row r="776" spans="67:67" x14ac:dyDescent="0.2">
      <c r="BO776" s="5"/>
    </row>
    <row r="777" spans="67:67" x14ac:dyDescent="0.2">
      <c r="BO777" s="5"/>
    </row>
    <row r="778" spans="67:67" x14ac:dyDescent="0.2">
      <c r="BO778" s="5"/>
    </row>
    <row r="779" spans="67:67" x14ac:dyDescent="0.2">
      <c r="BO779" s="5"/>
    </row>
    <row r="780" spans="67:67" x14ac:dyDescent="0.2">
      <c r="BO780" s="5"/>
    </row>
    <row r="781" spans="67:67" x14ac:dyDescent="0.2">
      <c r="BO781" s="5"/>
    </row>
    <row r="782" spans="67:67" x14ac:dyDescent="0.2">
      <c r="BO782" s="5"/>
    </row>
    <row r="783" spans="67:67" x14ac:dyDescent="0.2">
      <c r="BO783" s="5"/>
    </row>
    <row r="784" spans="67:67" x14ac:dyDescent="0.2">
      <c r="BO784" s="5"/>
    </row>
    <row r="785" spans="67:67" x14ac:dyDescent="0.2">
      <c r="BO785" s="5"/>
    </row>
    <row r="786" spans="67:67" x14ac:dyDescent="0.2">
      <c r="BO786" s="5"/>
    </row>
    <row r="787" spans="67:67" x14ac:dyDescent="0.2">
      <c r="BO787" s="5"/>
    </row>
    <row r="788" spans="67:67" x14ac:dyDescent="0.2">
      <c r="BO788" s="5"/>
    </row>
    <row r="789" spans="67:67" x14ac:dyDescent="0.2">
      <c r="BO789" s="5"/>
    </row>
    <row r="790" spans="67:67" x14ac:dyDescent="0.2">
      <c r="BO790" s="5"/>
    </row>
    <row r="791" spans="67:67" x14ac:dyDescent="0.2">
      <c r="BO791" s="5"/>
    </row>
    <row r="792" spans="67:67" x14ac:dyDescent="0.2">
      <c r="BO792" s="5"/>
    </row>
    <row r="793" spans="67:67" x14ac:dyDescent="0.2">
      <c r="BO793" s="5"/>
    </row>
    <row r="794" spans="67:67" x14ac:dyDescent="0.2">
      <c r="BO794" s="5"/>
    </row>
    <row r="795" spans="67:67" x14ac:dyDescent="0.2">
      <c r="BO795" s="5"/>
    </row>
    <row r="796" spans="67:67" x14ac:dyDescent="0.2">
      <c r="BO796" s="5"/>
    </row>
    <row r="797" spans="67:67" x14ac:dyDescent="0.2">
      <c r="BO797" s="5"/>
    </row>
    <row r="798" spans="67:67" x14ac:dyDescent="0.2">
      <c r="BO798" s="5"/>
    </row>
    <row r="799" spans="67:67" x14ac:dyDescent="0.2">
      <c r="BO799" s="5"/>
    </row>
    <row r="800" spans="67:67" x14ac:dyDescent="0.2">
      <c r="BO800" s="5"/>
    </row>
    <row r="801" spans="67:67" x14ac:dyDescent="0.2">
      <c r="BO801" s="5"/>
    </row>
    <row r="802" spans="67:67" x14ac:dyDescent="0.2">
      <c r="BO802" s="5"/>
    </row>
    <row r="803" spans="67:67" x14ac:dyDescent="0.2">
      <c r="BO803" s="5"/>
    </row>
    <row r="804" spans="67:67" x14ac:dyDescent="0.2">
      <c r="BO804" s="5"/>
    </row>
    <row r="805" spans="67:67" x14ac:dyDescent="0.2">
      <c r="BO805" s="5"/>
    </row>
    <row r="806" spans="67:67" x14ac:dyDescent="0.2">
      <c r="BO806" s="5"/>
    </row>
    <row r="807" spans="67:67" x14ac:dyDescent="0.2">
      <c r="BO807" s="5"/>
    </row>
    <row r="808" spans="67:67" x14ac:dyDescent="0.2">
      <c r="BO808" s="5"/>
    </row>
    <row r="809" spans="67:67" x14ac:dyDescent="0.2">
      <c r="BO809" s="5"/>
    </row>
    <row r="810" spans="67:67" x14ac:dyDescent="0.2">
      <c r="BO810" s="5"/>
    </row>
    <row r="811" spans="67:67" x14ac:dyDescent="0.2">
      <c r="BO811" s="5"/>
    </row>
    <row r="812" spans="67:67" x14ac:dyDescent="0.2">
      <c r="BO812" s="5"/>
    </row>
    <row r="813" spans="67:67" x14ac:dyDescent="0.2">
      <c r="BO813" s="5"/>
    </row>
    <row r="814" spans="67:67" x14ac:dyDescent="0.2">
      <c r="BO814" s="5"/>
    </row>
    <row r="815" spans="67:67" x14ac:dyDescent="0.2">
      <c r="BO815" s="5"/>
    </row>
    <row r="816" spans="67:67" x14ac:dyDescent="0.2">
      <c r="BO816" s="5"/>
    </row>
    <row r="817" spans="67:67" x14ac:dyDescent="0.2">
      <c r="BO817" s="5"/>
    </row>
    <row r="818" spans="67:67" x14ac:dyDescent="0.2">
      <c r="BO818" s="5"/>
    </row>
    <row r="819" spans="67:67" x14ac:dyDescent="0.2">
      <c r="BO819" s="5"/>
    </row>
    <row r="820" spans="67:67" x14ac:dyDescent="0.2">
      <c r="BO820" s="5"/>
    </row>
    <row r="821" spans="67:67" x14ac:dyDescent="0.2">
      <c r="BO821" s="5"/>
    </row>
    <row r="822" spans="67:67" x14ac:dyDescent="0.2">
      <c r="BO822" s="5"/>
    </row>
    <row r="823" spans="67:67" x14ac:dyDescent="0.2">
      <c r="BO823" s="5"/>
    </row>
    <row r="824" spans="67:67" x14ac:dyDescent="0.2">
      <c r="BO824" s="5"/>
    </row>
    <row r="825" spans="67:67" x14ac:dyDescent="0.2">
      <c r="BO825" s="5"/>
    </row>
    <row r="826" spans="67:67" x14ac:dyDescent="0.2">
      <c r="BO826" s="5"/>
    </row>
    <row r="827" spans="67:67" x14ac:dyDescent="0.2">
      <c r="BO827" s="5"/>
    </row>
    <row r="828" spans="67:67" x14ac:dyDescent="0.2">
      <c r="BO828" s="5"/>
    </row>
    <row r="829" spans="67:67" x14ac:dyDescent="0.2">
      <c r="BO829" s="5"/>
    </row>
    <row r="830" spans="67:67" x14ac:dyDescent="0.2">
      <c r="BO830" s="5"/>
    </row>
    <row r="831" spans="67:67" x14ac:dyDescent="0.2">
      <c r="BO831" s="5"/>
    </row>
    <row r="832" spans="67:67" x14ac:dyDescent="0.2">
      <c r="BO832" s="5"/>
    </row>
    <row r="833" spans="67:67" x14ac:dyDescent="0.2">
      <c r="BO833" s="5"/>
    </row>
    <row r="834" spans="67:67" x14ac:dyDescent="0.2">
      <c r="BO834" s="5"/>
    </row>
    <row r="835" spans="67:67" x14ac:dyDescent="0.2">
      <c r="BO835" s="5"/>
    </row>
    <row r="836" spans="67:67" x14ac:dyDescent="0.2">
      <c r="BO836" s="5"/>
    </row>
    <row r="837" spans="67:67" x14ac:dyDescent="0.2">
      <c r="BO837" s="5"/>
    </row>
    <row r="838" spans="67:67" x14ac:dyDescent="0.2">
      <c r="BO838" s="5"/>
    </row>
    <row r="839" spans="67:67" x14ac:dyDescent="0.2">
      <c r="BO839" s="5"/>
    </row>
    <row r="840" spans="67:67" x14ac:dyDescent="0.2">
      <c r="BO840" s="5"/>
    </row>
    <row r="841" spans="67:67" x14ac:dyDescent="0.2">
      <c r="BO841" s="5"/>
    </row>
    <row r="842" spans="67:67" x14ac:dyDescent="0.2">
      <c r="BO842" s="5"/>
    </row>
    <row r="843" spans="67:67" x14ac:dyDescent="0.2">
      <c r="BO843" s="5"/>
    </row>
    <row r="844" spans="67:67" x14ac:dyDescent="0.2">
      <c r="BO844" s="5"/>
    </row>
    <row r="845" spans="67:67" x14ac:dyDescent="0.2">
      <c r="BO845" s="5"/>
    </row>
    <row r="846" spans="67:67" x14ac:dyDescent="0.2">
      <c r="BO846" s="5"/>
    </row>
    <row r="847" spans="67:67" x14ac:dyDescent="0.2">
      <c r="BO847" s="5"/>
    </row>
    <row r="848" spans="67:67" x14ac:dyDescent="0.2">
      <c r="BO848" s="5"/>
    </row>
    <row r="849" spans="67:67" x14ac:dyDescent="0.2">
      <c r="BO849" s="5"/>
    </row>
    <row r="850" spans="67:67" x14ac:dyDescent="0.2">
      <c r="BO850" s="5"/>
    </row>
    <row r="851" spans="67:67" x14ac:dyDescent="0.2">
      <c r="BO851" s="5"/>
    </row>
    <row r="852" spans="67:67" x14ac:dyDescent="0.2">
      <c r="BO852" s="5"/>
    </row>
    <row r="853" spans="67:67" x14ac:dyDescent="0.2">
      <c r="BO853" s="5"/>
    </row>
    <row r="854" spans="67:67" x14ac:dyDescent="0.2">
      <c r="BO854" s="5"/>
    </row>
    <row r="855" spans="67:67" x14ac:dyDescent="0.2">
      <c r="BO855" s="5"/>
    </row>
    <row r="856" spans="67:67" x14ac:dyDescent="0.2">
      <c r="BO856" s="5"/>
    </row>
    <row r="857" spans="67:67" x14ac:dyDescent="0.2">
      <c r="BO857" s="5"/>
    </row>
    <row r="858" spans="67:67" x14ac:dyDescent="0.2">
      <c r="BO858" s="5"/>
    </row>
    <row r="859" spans="67:67" x14ac:dyDescent="0.2">
      <c r="BO859" s="5"/>
    </row>
    <row r="860" spans="67:67" x14ac:dyDescent="0.2">
      <c r="BO860" s="5"/>
    </row>
    <row r="861" spans="67:67" x14ac:dyDescent="0.2">
      <c r="BO861" s="5"/>
    </row>
    <row r="862" spans="67:67" x14ac:dyDescent="0.2">
      <c r="BO862" s="5"/>
    </row>
    <row r="863" spans="67:67" x14ac:dyDescent="0.2">
      <c r="BO863" s="5"/>
    </row>
    <row r="864" spans="67:67" x14ac:dyDescent="0.2">
      <c r="BO864" s="5"/>
    </row>
    <row r="865" spans="67:67" x14ac:dyDescent="0.2">
      <c r="BO865" s="5"/>
    </row>
    <row r="866" spans="67:67" x14ac:dyDescent="0.2">
      <c r="BO866" s="5"/>
    </row>
    <row r="867" spans="67:67" x14ac:dyDescent="0.2">
      <c r="BO867" s="5"/>
    </row>
    <row r="868" spans="67:67" x14ac:dyDescent="0.2">
      <c r="BO868" s="5"/>
    </row>
    <row r="869" spans="67:67" x14ac:dyDescent="0.2">
      <c r="BO869" s="5"/>
    </row>
    <row r="870" spans="67:67" x14ac:dyDescent="0.2">
      <c r="BO870" s="5"/>
    </row>
    <row r="871" spans="67:67" x14ac:dyDescent="0.2">
      <c r="BO871" s="5"/>
    </row>
    <row r="872" spans="67:67" x14ac:dyDescent="0.2">
      <c r="BO872" s="5"/>
    </row>
    <row r="873" spans="67:67" x14ac:dyDescent="0.2">
      <c r="BO873" s="5"/>
    </row>
    <row r="874" spans="67:67" x14ac:dyDescent="0.2">
      <c r="BO874" s="5"/>
    </row>
    <row r="875" spans="67:67" x14ac:dyDescent="0.2">
      <c r="BO875" s="5"/>
    </row>
    <row r="876" spans="67:67" x14ac:dyDescent="0.2">
      <c r="BO876" s="5"/>
    </row>
    <row r="877" spans="67:67" x14ac:dyDescent="0.2">
      <c r="BO877" s="5"/>
    </row>
    <row r="878" spans="67:67" x14ac:dyDescent="0.2">
      <c r="BO878" s="5"/>
    </row>
    <row r="879" spans="67:67" x14ac:dyDescent="0.2">
      <c r="BO879" s="5"/>
    </row>
    <row r="880" spans="67:67" x14ac:dyDescent="0.2">
      <c r="BO880" s="5"/>
    </row>
    <row r="881" spans="67:67" x14ac:dyDescent="0.2">
      <c r="BO881" s="5"/>
    </row>
    <row r="882" spans="67:67" x14ac:dyDescent="0.2">
      <c r="BO882" s="5"/>
    </row>
    <row r="883" spans="67:67" x14ac:dyDescent="0.2">
      <c r="BO883" s="5"/>
    </row>
    <row r="884" spans="67:67" x14ac:dyDescent="0.2">
      <c r="BO884" s="5"/>
    </row>
    <row r="885" spans="67:67" x14ac:dyDescent="0.2">
      <c r="BO885" s="5"/>
    </row>
    <row r="886" spans="67:67" x14ac:dyDescent="0.2">
      <c r="BO886" s="5"/>
    </row>
    <row r="887" spans="67:67" x14ac:dyDescent="0.2">
      <c r="BO887" s="5"/>
    </row>
    <row r="888" spans="67:67" x14ac:dyDescent="0.2">
      <c r="BO888" s="5"/>
    </row>
    <row r="889" spans="67:67" x14ac:dyDescent="0.2">
      <c r="BO889" s="5"/>
    </row>
    <row r="890" spans="67:67" x14ac:dyDescent="0.2">
      <c r="BO890" s="5"/>
    </row>
    <row r="891" spans="67:67" x14ac:dyDescent="0.2">
      <c r="BO891" s="5"/>
    </row>
    <row r="892" spans="67:67" x14ac:dyDescent="0.2">
      <c r="BO892" s="5"/>
    </row>
    <row r="893" spans="67:67" x14ac:dyDescent="0.2">
      <c r="BO893" s="5"/>
    </row>
    <row r="894" spans="67:67" x14ac:dyDescent="0.2">
      <c r="BO894" s="5"/>
    </row>
    <row r="895" spans="67:67" x14ac:dyDescent="0.2">
      <c r="BO895" s="5"/>
    </row>
    <row r="896" spans="67:67" x14ac:dyDescent="0.2">
      <c r="BO896" s="5"/>
    </row>
    <row r="897" spans="67:67" x14ac:dyDescent="0.2">
      <c r="BO897" s="5"/>
    </row>
    <row r="898" spans="67:67" x14ac:dyDescent="0.2">
      <c r="BO898" s="5"/>
    </row>
    <row r="899" spans="67:67" x14ac:dyDescent="0.2">
      <c r="BO899" s="5"/>
    </row>
    <row r="900" spans="67:67" x14ac:dyDescent="0.2">
      <c r="BO900" s="5"/>
    </row>
    <row r="901" spans="67:67" x14ac:dyDescent="0.2">
      <c r="BO901" s="5"/>
    </row>
    <row r="902" spans="67:67" x14ac:dyDescent="0.2">
      <c r="BO902" s="5"/>
    </row>
    <row r="903" spans="67:67" x14ac:dyDescent="0.2">
      <c r="BO903" s="5"/>
    </row>
    <row r="904" spans="67:67" x14ac:dyDescent="0.2">
      <c r="BO904" s="5"/>
    </row>
    <row r="905" spans="67:67" x14ac:dyDescent="0.2">
      <c r="BO905" s="5"/>
    </row>
    <row r="906" spans="67:67" x14ac:dyDescent="0.2">
      <c r="BO906" s="5"/>
    </row>
    <row r="907" spans="67:67" x14ac:dyDescent="0.2">
      <c r="BO907" s="5"/>
    </row>
    <row r="908" spans="67:67" x14ac:dyDescent="0.2">
      <c r="BO908" s="5"/>
    </row>
    <row r="909" spans="67:67" x14ac:dyDescent="0.2">
      <c r="BO909" s="5"/>
    </row>
    <row r="910" spans="67:67" x14ac:dyDescent="0.2">
      <c r="BO910" s="5"/>
    </row>
    <row r="911" spans="67:67" x14ac:dyDescent="0.2">
      <c r="BO911" s="5"/>
    </row>
    <row r="912" spans="67:67" x14ac:dyDescent="0.2">
      <c r="BO912" s="5"/>
    </row>
    <row r="913" spans="67:67" x14ac:dyDescent="0.2">
      <c r="BO913" s="5"/>
    </row>
    <row r="914" spans="67:67" x14ac:dyDescent="0.2">
      <c r="BO914" s="5"/>
    </row>
    <row r="915" spans="67:67" x14ac:dyDescent="0.2">
      <c r="BO915" s="5"/>
    </row>
    <row r="916" spans="67:67" x14ac:dyDescent="0.2">
      <c r="BO916" s="5"/>
    </row>
    <row r="917" spans="67:67" x14ac:dyDescent="0.2">
      <c r="BO917" s="5"/>
    </row>
    <row r="918" spans="67:67" x14ac:dyDescent="0.2">
      <c r="BO918" s="5"/>
    </row>
    <row r="919" spans="67:67" x14ac:dyDescent="0.2">
      <c r="BO919" s="5"/>
    </row>
    <row r="920" spans="67:67" x14ac:dyDescent="0.2">
      <c r="BO920" s="5"/>
    </row>
    <row r="921" spans="67:67" x14ac:dyDescent="0.2">
      <c r="BO921" s="5"/>
    </row>
    <row r="922" spans="67:67" x14ac:dyDescent="0.2">
      <c r="BO922" s="5"/>
    </row>
    <row r="923" spans="67:67" x14ac:dyDescent="0.2">
      <c r="BO923" s="5"/>
    </row>
    <row r="924" spans="67:67" x14ac:dyDescent="0.2">
      <c r="BO924" s="5"/>
    </row>
    <row r="925" spans="67:67" x14ac:dyDescent="0.2">
      <c r="BO925" s="5"/>
    </row>
    <row r="926" spans="67:67" x14ac:dyDescent="0.2">
      <c r="BO926" s="5"/>
    </row>
    <row r="927" spans="67:67" x14ac:dyDescent="0.2">
      <c r="BO927" s="5"/>
    </row>
    <row r="928" spans="67:67" x14ac:dyDescent="0.2">
      <c r="BO928" s="5"/>
    </row>
    <row r="929" spans="67:67" x14ac:dyDescent="0.2">
      <c r="BO929" s="5"/>
    </row>
    <row r="930" spans="67:67" x14ac:dyDescent="0.2">
      <c r="BO930" s="5"/>
    </row>
    <row r="931" spans="67:67" x14ac:dyDescent="0.2">
      <c r="BO931" s="5"/>
    </row>
    <row r="932" spans="67:67" x14ac:dyDescent="0.2">
      <c r="BO932" s="5"/>
    </row>
    <row r="933" spans="67:67" x14ac:dyDescent="0.2">
      <c r="BO933" s="5"/>
    </row>
    <row r="934" spans="67:67" x14ac:dyDescent="0.2">
      <c r="BO934" s="5"/>
    </row>
    <row r="935" spans="67:67" x14ac:dyDescent="0.2">
      <c r="BO935" s="5"/>
    </row>
    <row r="936" spans="67:67" x14ac:dyDescent="0.2">
      <c r="BO936" s="5"/>
    </row>
    <row r="937" spans="67:67" x14ac:dyDescent="0.2">
      <c r="BO937" s="5"/>
    </row>
    <row r="938" spans="67:67" x14ac:dyDescent="0.2">
      <c r="BO938" s="5"/>
    </row>
    <row r="939" spans="67:67" x14ac:dyDescent="0.2">
      <c r="BO939" s="5"/>
    </row>
    <row r="940" spans="67:67" x14ac:dyDescent="0.2">
      <c r="BO940" s="5"/>
    </row>
    <row r="941" spans="67:67" x14ac:dyDescent="0.2">
      <c r="BO941" s="5"/>
    </row>
    <row r="942" spans="67:67" x14ac:dyDescent="0.2">
      <c r="BO942" s="5"/>
    </row>
    <row r="943" spans="67:67" x14ac:dyDescent="0.2">
      <c r="BO943" s="5"/>
    </row>
    <row r="944" spans="67:67" x14ac:dyDescent="0.2">
      <c r="BO944" s="5"/>
    </row>
    <row r="945" spans="67:67" x14ac:dyDescent="0.2">
      <c r="BO945" s="5"/>
    </row>
    <row r="946" spans="67:67" x14ac:dyDescent="0.2">
      <c r="BO946" s="5"/>
    </row>
    <row r="947" spans="67:67" x14ac:dyDescent="0.2">
      <c r="BO947" s="5"/>
    </row>
    <row r="948" spans="67:67" x14ac:dyDescent="0.2">
      <c r="BO948" s="5"/>
    </row>
    <row r="949" spans="67:67" x14ac:dyDescent="0.2">
      <c r="BO949" s="5"/>
    </row>
    <row r="950" spans="67:67" x14ac:dyDescent="0.2">
      <c r="BO950" s="5"/>
    </row>
    <row r="951" spans="67:67" x14ac:dyDescent="0.2">
      <c r="BO951" s="5"/>
    </row>
    <row r="952" spans="67:67" x14ac:dyDescent="0.2">
      <c r="BO952" s="5"/>
    </row>
    <row r="953" spans="67:67" x14ac:dyDescent="0.2">
      <c r="BO953" s="5"/>
    </row>
    <row r="954" spans="67:67" x14ac:dyDescent="0.2">
      <c r="BO954" s="5"/>
    </row>
    <row r="955" spans="67:67" x14ac:dyDescent="0.2">
      <c r="BO955" s="5"/>
    </row>
    <row r="956" spans="67:67" x14ac:dyDescent="0.2">
      <c r="BO956" s="5"/>
    </row>
    <row r="957" spans="67:67" x14ac:dyDescent="0.2">
      <c r="BO957" s="5"/>
    </row>
    <row r="958" spans="67:67" x14ac:dyDescent="0.2">
      <c r="BO958" s="5"/>
    </row>
    <row r="959" spans="67:67" x14ac:dyDescent="0.2">
      <c r="BO959" s="5"/>
    </row>
    <row r="960" spans="67:67" x14ac:dyDescent="0.2">
      <c r="BO960" s="5"/>
    </row>
    <row r="961" spans="67:67" x14ac:dyDescent="0.2">
      <c r="BO961" s="5"/>
    </row>
    <row r="962" spans="67:67" x14ac:dyDescent="0.2">
      <c r="BO962" s="5"/>
    </row>
    <row r="963" spans="67:67" x14ac:dyDescent="0.2">
      <c r="BO963" s="5"/>
    </row>
    <row r="964" spans="67:67" x14ac:dyDescent="0.2">
      <c r="BO964" s="5"/>
    </row>
    <row r="965" spans="67:67" x14ac:dyDescent="0.2">
      <c r="BO965" s="5"/>
    </row>
    <row r="966" spans="67:67" x14ac:dyDescent="0.2">
      <c r="BO966" s="5"/>
    </row>
    <row r="967" spans="67:67" x14ac:dyDescent="0.2">
      <c r="BO967" s="5"/>
    </row>
    <row r="968" spans="67:67" x14ac:dyDescent="0.2">
      <c r="BO968" s="5"/>
    </row>
    <row r="969" spans="67:67" x14ac:dyDescent="0.2">
      <c r="BO969" s="5"/>
    </row>
    <row r="970" spans="67:67" x14ac:dyDescent="0.2">
      <c r="BO970" s="5"/>
    </row>
    <row r="971" spans="67:67" x14ac:dyDescent="0.2">
      <c r="BO971" s="5"/>
    </row>
    <row r="972" spans="67:67" x14ac:dyDescent="0.2">
      <c r="BO972" s="5"/>
    </row>
    <row r="973" spans="67:67" x14ac:dyDescent="0.2">
      <c r="BO973" s="5"/>
    </row>
    <row r="974" spans="67:67" x14ac:dyDescent="0.2">
      <c r="BO974" s="5"/>
    </row>
    <row r="975" spans="67:67" x14ac:dyDescent="0.2">
      <c r="BO975" s="5"/>
    </row>
    <row r="976" spans="67:67" x14ac:dyDescent="0.2">
      <c r="BO976" s="5"/>
    </row>
    <row r="977" spans="67:67" x14ac:dyDescent="0.2">
      <c r="BO977" s="5"/>
    </row>
    <row r="978" spans="67:67" x14ac:dyDescent="0.2">
      <c r="BO978" s="5"/>
    </row>
    <row r="979" spans="67:67" x14ac:dyDescent="0.2">
      <c r="BO979" s="5"/>
    </row>
    <row r="980" spans="67:67" x14ac:dyDescent="0.2">
      <c r="BO980" s="5"/>
    </row>
    <row r="981" spans="67:67" x14ac:dyDescent="0.2">
      <c r="BO981" s="5"/>
    </row>
    <row r="982" spans="67:67" x14ac:dyDescent="0.2">
      <c r="BO982" s="5"/>
    </row>
    <row r="983" spans="67:67" x14ac:dyDescent="0.2">
      <c r="BO983" s="5"/>
    </row>
    <row r="984" spans="67:67" x14ac:dyDescent="0.2">
      <c r="BO984" s="5"/>
    </row>
    <row r="985" spans="67:67" x14ac:dyDescent="0.2">
      <c r="BO985" s="5"/>
    </row>
    <row r="986" spans="67:67" x14ac:dyDescent="0.2">
      <c r="BO986" s="5"/>
    </row>
    <row r="987" spans="67:67" x14ac:dyDescent="0.2">
      <c r="BO987" s="5"/>
    </row>
    <row r="988" spans="67:67" x14ac:dyDescent="0.2">
      <c r="BO988" s="5"/>
    </row>
    <row r="989" spans="67:67" x14ac:dyDescent="0.2">
      <c r="BO989" s="5"/>
    </row>
    <row r="990" spans="67:67" x14ac:dyDescent="0.2">
      <c r="BO990" s="5"/>
    </row>
    <row r="991" spans="67:67" x14ac:dyDescent="0.2">
      <c r="BO991" s="5"/>
    </row>
    <row r="992" spans="67:67" x14ac:dyDescent="0.2">
      <c r="BO992" s="5"/>
    </row>
    <row r="993" spans="67:67" x14ac:dyDescent="0.2">
      <c r="BO993" s="5"/>
    </row>
    <row r="994" spans="67:67" x14ac:dyDescent="0.2">
      <c r="BO994" s="5"/>
    </row>
  </sheetData>
  <mergeCells count="9">
    <mergeCell ref="E40:F40"/>
    <mergeCell ref="E41:F41"/>
    <mergeCell ref="E42:F42"/>
    <mergeCell ref="E39:G39"/>
    <mergeCell ref="E47:F47"/>
    <mergeCell ref="E45:F45"/>
    <mergeCell ref="E46:F46"/>
    <mergeCell ref="E44:F44"/>
    <mergeCell ref="E43:F43"/>
  </mergeCells>
  <pageMargins left="0.7" right="0.7" top="0.75" bottom="0.75" header="0.3" footer="0.3"/>
  <pageSetup scale="51" fitToWidth="10" fitToHeight="2" orientation="landscape" r:id="rId1"/>
  <headerFooter>
    <oddHeader>&amp;C&amp;"Arial,Regular"&amp;16JFEX LOG SYNC MATRIX&amp;R&amp;"Arial,Regular"&amp;20&amp;D&amp;T</oddHeader>
  </headerFooter>
  <drawing r:id="rId2"/>
  <legacy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0"/>
  <sheetViews>
    <sheetView tabSelected="1" zoomScale="55" zoomScaleNormal="55" workbookViewId="0">
      <selection activeCell="N38" sqref="N38"/>
    </sheetView>
  </sheetViews>
  <sheetFormatPr defaultRowHeight="18.75" x14ac:dyDescent="0.3"/>
  <cols>
    <col min="1" max="1" width="14" style="20" customWidth="1"/>
    <col min="2" max="2" width="6.85546875" style="20" customWidth="1"/>
    <col min="3" max="3" width="7.42578125" style="20" customWidth="1"/>
    <col min="4" max="4" width="11.42578125" style="20" customWidth="1"/>
    <col min="5" max="5" width="9.42578125" style="20" customWidth="1"/>
    <col min="6" max="6" width="8.7109375" style="20" bestFit="1" customWidth="1"/>
    <col min="7" max="7" width="18.5703125" style="20" bestFit="1" customWidth="1"/>
    <col min="8" max="8" width="19.5703125" style="20" bestFit="1" customWidth="1"/>
    <col min="9" max="9" width="10.5703125" style="20" bestFit="1" customWidth="1"/>
    <col min="10" max="11" width="9.140625" style="20"/>
    <col min="12" max="12" width="10.28515625" style="20" customWidth="1"/>
    <col min="13" max="13" width="11" style="20" bestFit="1" customWidth="1"/>
    <col min="14" max="14" width="16.5703125" style="20" bestFit="1" customWidth="1"/>
    <col min="15" max="16" width="15.140625" style="20" bestFit="1" customWidth="1"/>
    <col min="17" max="17" width="14.7109375" style="20" bestFit="1" customWidth="1"/>
    <col min="18" max="19" width="15.140625" style="20" bestFit="1" customWidth="1"/>
    <col min="20" max="21" width="14.7109375" style="20" bestFit="1" customWidth="1"/>
    <col min="22" max="23" width="14.140625" style="20" bestFit="1" customWidth="1"/>
    <col min="24" max="24" width="14.7109375" style="20" bestFit="1" customWidth="1"/>
    <col min="25" max="25" width="13.5703125" style="20" bestFit="1" customWidth="1"/>
    <col min="26" max="27" width="16.28515625" style="20" bestFit="1" customWidth="1"/>
    <col min="28" max="29" width="16.7109375" style="20" bestFit="1" customWidth="1"/>
    <col min="30" max="35" width="16.28515625" style="20" bestFit="1" customWidth="1"/>
    <col min="36" max="36" width="16.7109375" style="20" bestFit="1" customWidth="1"/>
    <col min="37" max="37" width="16.28515625" style="20" bestFit="1" customWidth="1"/>
    <col min="38" max="38" width="16.7109375" style="20" bestFit="1" customWidth="1"/>
    <col min="39" max="40" width="17.28515625" style="20" bestFit="1" customWidth="1"/>
    <col min="41" max="43" width="17.85546875" style="20" bestFit="1" customWidth="1"/>
    <col min="44" max="44" width="16.7109375" style="20" bestFit="1" customWidth="1"/>
    <col min="45" max="45" width="17.85546875" style="20" bestFit="1" customWidth="1"/>
    <col min="46" max="47" width="17.28515625" style="20" bestFit="1" customWidth="1"/>
    <col min="48" max="48" width="17.85546875" style="20" bestFit="1" customWidth="1"/>
    <col min="49" max="50" width="18.28515625" style="20" bestFit="1" customWidth="1"/>
    <col min="51" max="53" width="17.85546875" style="20" bestFit="1" customWidth="1"/>
    <col min="54" max="57" width="18.28515625" style="20" bestFit="1" customWidth="1"/>
    <col min="58" max="58" width="17.28515625" style="20" bestFit="1" customWidth="1"/>
    <col min="59" max="60" width="17.85546875" style="20" bestFit="1" customWidth="1"/>
    <col min="61" max="61" width="18.28515625" style="20" bestFit="1" customWidth="1"/>
    <col min="62" max="62" width="17.28515625" style="20" bestFit="1" customWidth="1"/>
    <col min="63" max="64" width="18.28515625" style="20" bestFit="1" customWidth="1"/>
    <col min="65" max="66" width="17.85546875" style="20" bestFit="1" customWidth="1"/>
    <col min="67" max="68" width="18.28515625" style="20" bestFit="1" customWidth="1"/>
    <col min="69" max="69" width="17.85546875" style="20" bestFit="1" customWidth="1"/>
    <col min="70" max="72" width="18.28515625" style="20" bestFit="1" customWidth="1"/>
    <col min="73" max="74" width="17.85546875" style="20" bestFit="1" customWidth="1"/>
    <col min="75" max="75" width="18.28515625" style="20" bestFit="1" customWidth="1"/>
    <col min="76" max="76" width="17.85546875" style="20" bestFit="1" customWidth="1"/>
    <col min="77" max="78" width="18.28515625" style="20" bestFit="1" customWidth="1"/>
    <col min="79" max="16384" width="9.140625" style="20"/>
  </cols>
  <sheetData>
    <row r="1" spans="1:78" x14ac:dyDescent="0.3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65" t="s">
        <v>140</v>
      </c>
      <c r="M1" s="65" t="s">
        <v>141</v>
      </c>
      <c r="N1" s="65" t="s">
        <v>142</v>
      </c>
      <c r="O1" s="65" t="s">
        <v>143</v>
      </c>
      <c r="P1" s="65" t="s">
        <v>144</v>
      </c>
      <c r="Q1" s="65" t="s">
        <v>145</v>
      </c>
      <c r="R1" s="65" t="s">
        <v>146</v>
      </c>
      <c r="S1" s="65" t="s">
        <v>140</v>
      </c>
      <c r="T1" s="65" t="s">
        <v>141</v>
      </c>
      <c r="U1" s="65" t="s">
        <v>142</v>
      </c>
      <c r="V1" s="65" t="s">
        <v>143</v>
      </c>
      <c r="W1" s="65" t="s">
        <v>144</v>
      </c>
      <c r="X1" s="65" t="s">
        <v>145</v>
      </c>
      <c r="Y1" s="65" t="s">
        <v>146</v>
      </c>
      <c r="Z1" s="65" t="s">
        <v>140</v>
      </c>
      <c r="AA1" s="65" t="s">
        <v>141</v>
      </c>
      <c r="AB1" s="65" t="s">
        <v>142</v>
      </c>
      <c r="AC1" s="65" t="s">
        <v>143</v>
      </c>
      <c r="AD1" s="65" t="s">
        <v>144</v>
      </c>
      <c r="AE1" s="65" t="s">
        <v>145</v>
      </c>
      <c r="AF1" s="65" t="s">
        <v>146</v>
      </c>
      <c r="AG1" s="65" t="s">
        <v>140</v>
      </c>
      <c r="AH1" s="65" t="s">
        <v>141</v>
      </c>
      <c r="AI1" s="65" t="s">
        <v>142</v>
      </c>
      <c r="AJ1" s="65" t="s">
        <v>143</v>
      </c>
      <c r="AK1" s="65" t="s">
        <v>144</v>
      </c>
      <c r="AL1" s="65" t="s">
        <v>145</v>
      </c>
      <c r="AM1" s="65" t="s">
        <v>146</v>
      </c>
      <c r="AN1" s="65" t="s">
        <v>140</v>
      </c>
      <c r="AO1" s="65" t="s">
        <v>141</v>
      </c>
      <c r="AP1" s="65" t="s">
        <v>142</v>
      </c>
      <c r="AQ1" s="65" t="s">
        <v>143</v>
      </c>
      <c r="AR1" s="65" t="s">
        <v>144</v>
      </c>
      <c r="AS1" s="65" t="s">
        <v>145</v>
      </c>
      <c r="AT1" s="65" t="s">
        <v>146</v>
      </c>
      <c r="AU1" s="65" t="s">
        <v>140</v>
      </c>
      <c r="AV1" s="65" t="s">
        <v>141</v>
      </c>
      <c r="AW1" s="65" t="s">
        <v>142</v>
      </c>
      <c r="AX1" s="65" t="s">
        <v>143</v>
      </c>
      <c r="AY1" s="65" t="s">
        <v>144</v>
      </c>
      <c r="AZ1" s="65" t="s">
        <v>145</v>
      </c>
      <c r="BA1" s="65" t="s">
        <v>146</v>
      </c>
      <c r="BB1" s="65" t="s">
        <v>140</v>
      </c>
      <c r="BC1" s="65" t="s">
        <v>141</v>
      </c>
      <c r="BD1" s="65" t="s">
        <v>142</v>
      </c>
      <c r="BE1" s="65" t="s">
        <v>143</v>
      </c>
      <c r="BF1" s="65" t="s">
        <v>144</v>
      </c>
      <c r="BG1" s="65" t="s">
        <v>145</v>
      </c>
      <c r="BH1" s="65" t="s">
        <v>146</v>
      </c>
      <c r="BI1" s="65" t="s">
        <v>140</v>
      </c>
      <c r="BJ1" s="65" t="s">
        <v>141</v>
      </c>
      <c r="BK1" s="65" t="s">
        <v>142</v>
      </c>
      <c r="BL1" s="65" t="s">
        <v>143</v>
      </c>
      <c r="BM1" s="65" t="s">
        <v>144</v>
      </c>
      <c r="BN1" s="65" t="s">
        <v>145</v>
      </c>
      <c r="BO1" s="65" t="s">
        <v>146</v>
      </c>
      <c r="BP1" s="65" t="s">
        <v>140</v>
      </c>
      <c r="BQ1" s="65" t="s">
        <v>141</v>
      </c>
      <c r="BR1" s="65" t="s">
        <v>142</v>
      </c>
      <c r="BS1" s="65" t="s">
        <v>143</v>
      </c>
      <c r="BT1" s="65" t="s">
        <v>144</v>
      </c>
      <c r="BU1" s="65" t="s">
        <v>145</v>
      </c>
      <c r="BV1" s="65" t="s">
        <v>146</v>
      </c>
      <c r="BW1" s="65" t="s">
        <v>140</v>
      </c>
      <c r="BX1" s="65" t="s">
        <v>141</v>
      </c>
      <c r="BY1" s="65" t="s">
        <v>142</v>
      </c>
      <c r="BZ1" s="65" t="s">
        <v>143</v>
      </c>
    </row>
    <row r="2" spans="1:78" x14ac:dyDescent="0.3">
      <c r="A2" s="21" t="s">
        <v>35</v>
      </c>
      <c r="B2" s="21"/>
      <c r="C2" s="21"/>
      <c r="D2" s="21"/>
      <c r="E2" s="21"/>
      <c r="F2" s="21"/>
      <c r="G2" s="21"/>
      <c r="H2" s="21" t="s">
        <v>181</v>
      </c>
      <c r="I2" s="74">
        <v>24</v>
      </c>
      <c r="J2" s="21"/>
      <c r="K2" s="21"/>
      <c r="L2" s="113">
        <v>42489</v>
      </c>
      <c r="M2" s="113">
        <v>42490</v>
      </c>
      <c r="N2" s="113">
        <v>42491</v>
      </c>
      <c r="O2" s="113">
        <v>42492</v>
      </c>
      <c r="P2" s="113">
        <v>42493</v>
      </c>
      <c r="Q2" s="113">
        <v>42494</v>
      </c>
      <c r="R2" s="113">
        <v>42495</v>
      </c>
      <c r="S2" s="113">
        <v>42496</v>
      </c>
      <c r="T2" s="113">
        <v>42497</v>
      </c>
      <c r="U2" s="113">
        <v>42498</v>
      </c>
      <c r="V2" s="113">
        <v>42499</v>
      </c>
      <c r="W2" s="113">
        <v>42500</v>
      </c>
      <c r="X2" s="113">
        <v>42501</v>
      </c>
      <c r="Y2" s="113">
        <v>42502</v>
      </c>
      <c r="Z2" s="113">
        <v>42503</v>
      </c>
      <c r="AA2" s="113">
        <v>42504</v>
      </c>
      <c r="AB2" s="113">
        <v>42505</v>
      </c>
      <c r="AC2" s="113">
        <v>42506</v>
      </c>
      <c r="AD2" s="113">
        <v>42507</v>
      </c>
      <c r="AE2" s="113">
        <v>42508</v>
      </c>
      <c r="AF2" s="113">
        <v>42509</v>
      </c>
      <c r="AG2" s="113">
        <v>42510</v>
      </c>
      <c r="AH2" s="113">
        <v>42511</v>
      </c>
      <c r="AI2" s="113">
        <v>42512</v>
      </c>
      <c r="AJ2" s="113">
        <v>42513</v>
      </c>
      <c r="AK2" s="113">
        <v>42514</v>
      </c>
      <c r="AL2" s="113">
        <v>42515</v>
      </c>
      <c r="AM2" s="113">
        <v>42516</v>
      </c>
      <c r="AN2" s="113">
        <v>42517</v>
      </c>
      <c r="AO2" s="113">
        <v>42518</v>
      </c>
      <c r="AP2" s="113">
        <v>42519</v>
      </c>
      <c r="AQ2" s="113">
        <v>42520</v>
      </c>
      <c r="AR2" s="113">
        <v>42521</v>
      </c>
      <c r="AS2" s="113">
        <v>42522</v>
      </c>
      <c r="AT2" s="113">
        <v>42523</v>
      </c>
      <c r="AU2" s="113">
        <v>42524</v>
      </c>
      <c r="AV2" s="113">
        <v>42525</v>
      </c>
      <c r="AW2" s="113">
        <v>42526</v>
      </c>
      <c r="AX2" s="113">
        <v>42527</v>
      </c>
      <c r="AY2" s="113">
        <v>42528</v>
      </c>
      <c r="AZ2" s="113">
        <v>42529</v>
      </c>
      <c r="BA2" s="113">
        <v>42530</v>
      </c>
      <c r="BB2" s="113">
        <v>42531</v>
      </c>
      <c r="BC2" s="113">
        <v>42532</v>
      </c>
      <c r="BD2" s="113">
        <v>42533</v>
      </c>
      <c r="BE2" s="113">
        <v>42534</v>
      </c>
      <c r="BF2" s="113">
        <v>42535</v>
      </c>
      <c r="BG2" s="113">
        <v>42536</v>
      </c>
      <c r="BH2" s="113">
        <v>42537</v>
      </c>
      <c r="BI2" s="113">
        <v>42538</v>
      </c>
      <c r="BJ2" s="113">
        <v>42539</v>
      </c>
      <c r="BK2" s="113">
        <v>42540</v>
      </c>
      <c r="BL2" s="113">
        <v>42541</v>
      </c>
      <c r="BM2" s="113">
        <v>42542</v>
      </c>
      <c r="BN2" s="113">
        <v>42543</v>
      </c>
      <c r="BO2" s="113">
        <v>42544</v>
      </c>
      <c r="BP2" s="113">
        <v>42545</v>
      </c>
      <c r="BQ2" s="113">
        <v>42546</v>
      </c>
      <c r="BR2" s="113">
        <v>42547</v>
      </c>
      <c r="BS2" s="113">
        <v>42548</v>
      </c>
      <c r="BT2" s="113">
        <v>42549</v>
      </c>
      <c r="BU2" s="113">
        <v>42550</v>
      </c>
      <c r="BV2" s="113">
        <v>42551</v>
      </c>
      <c r="BW2" s="113">
        <v>42552</v>
      </c>
      <c r="BX2" s="113">
        <v>42553</v>
      </c>
      <c r="BY2" s="113">
        <v>42554</v>
      </c>
      <c r="BZ2" s="113">
        <v>42555</v>
      </c>
    </row>
    <row r="3" spans="1:78" x14ac:dyDescent="0.3">
      <c r="A3" s="21" t="s">
        <v>81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72" t="s">
        <v>148</v>
      </c>
      <c r="M3" s="72" t="s">
        <v>148</v>
      </c>
      <c r="N3" s="72" t="s">
        <v>148</v>
      </c>
      <c r="O3" s="73" t="s">
        <v>149</v>
      </c>
      <c r="P3" s="72" t="s">
        <v>148</v>
      </c>
      <c r="Q3" s="72" t="s">
        <v>148</v>
      </c>
      <c r="R3" s="72" t="s">
        <v>148</v>
      </c>
      <c r="S3" s="73" t="s">
        <v>150</v>
      </c>
      <c r="T3" s="73" t="s">
        <v>150</v>
      </c>
      <c r="U3" s="73" t="s">
        <v>150</v>
      </c>
      <c r="V3" s="73" t="s">
        <v>150</v>
      </c>
      <c r="W3" s="73" t="s">
        <v>150</v>
      </c>
      <c r="X3" s="72" t="s">
        <v>151</v>
      </c>
      <c r="Y3" s="72" t="s">
        <v>151</v>
      </c>
      <c r="Z3" s="72" t="s">
        <v>151</v>
      </c>
      <c r="AA3" s="73" t="s">
        <v>150</v>
      </c>
      <c r="AB3" s="73" t="s">
        <v>150</v>
      </c>
      <c r="AC3" s="73" t="s">
        <v>150</v>
      </c>
      <c r="AD3" s="73" t="s">
        <v>150</v>
      </c>
      <c r="AE3" s="72" t="s">
        <v>148</v>
      </c>
      <c r="AF3" s="72" t="s">
        <v>148</v>
      </c>
      <c r="AG3" s="72" t="s">
        <v>148</v>
      </c>
      <c r="AH3" s="71" t="s">
        <v>149</v>
      </c>
      <c r="AI3" s="71" t="s">
        <v>149</v>
      </c>
      <c r="AJ3" s="71" t="s">
        <v>149</v>
      </c>
      <c r="AK3" s="71" t="s">
        <v>149</v>
      </c>
      <c r="AL3" s="71" t="s">
        <v>149</v>
      </c>
      <c r="AM3" s="71" t="s">
        <v>149</v>
      </c>
      <c r="AN3" s="71" t="s">
        <v>149</v>
      </c>
      <c r="AO3" s="71" t="s">
        <v>149</v>
      </c>
      <c r="AP3" s="71" t="s">
        <v>149</v>
      </c>
      <c r="AQ3" s="71" t="s">
        <v>149</v>
      </c>
      <c r="AR3" s="71" t="s">
        <v>149</v>
      </c>
      <c r="AS3" s="71" t="s">
        <v>149</v>
      </c>
      <c r="AT3" s="71" t="s">
        <v>149</v>
      </c>
      <c r="AU3" s="71" t="s">
        <v>149</v>
      </c>
      <c r="AV3" s="71" t="s">
        <v>149</v>
      </c>
      <c r="AW3" s="71" t="s">
        <v>149</v>
      </c>
      <c r="AX3" s="71" t="s">
        <v>148</v>
      </c>
      <c r="AY3" s="71" t="s">
        <v>148</v>
      </c>
      <c r="AZ3" s="71" t="s">
        <v>148</v>
      </c>
      <c r="BA3" s="71" t="s">
        <v>150</v>
      </c>
      <c r="BB3" s="67" t="s">
        <v>150</v>
      </c>
      <c r="BC3" s="67" t="s">
        <v>150</v>
      </c>
      <c r="BD3" s="67" t="s">
        <v>150</v>
      </c>
      <c r="BE3" s="67" t="s">
        <v>150</v>
      </c>
      <c r="BF3" s="67" t="s">
        <v>150</v>
      </c>
      <c r="BG3" s="67" t="s">
        <v>150</v>
      </c>
      <c r="BH3" s="67" t="s">
        <v>150</v>
      </c>
      <c r="BI3" s="67" t="s">
        <v>150</v>
      </c>
      <c r="BJ3" s="67" t="s">
        <v>150</v>
      </c>
      <c r="BK3" s="67" t="s">
        <v>150</v>
      </c>
      <c r="BL3" s="67" t="s">
        <v>150</v>
      </c>
      <c r="BM3" s="67" t="s">
        <v>150</v>
      </c>
      <c r="BN3" s="67" t="s">
        <v>150</v>
      </c>
      <c r="BO3" s="67" t="s">
        <v>150</v>
      </c>
      <c r="BP3" s="67" t="s">
        <v>150</v>
      </c>
      <c r="BQ3" s="67" t="s">
        <v>150</v>
      </c>
      <c r="BR3" s="67" t="s">
        <v>150</v>
      </c>
      <c r="BS3" s="67" t="s">
        <v>150</v>
      </c>
      <c r="BT3" s="67" t="s">
        <v>150</v>
      </c>
      <c r="BU3" s="67" t="s">
        <v>150</v>
      </c>
      <c r="BV3" s="66" t="s">
        <v>148</v>
      </c>
      <c r="BW3" s="66" t="s">
        <v>148</v>
      </c>
      <c r="BX3" s="66" t="s">
        <v>148</v>
      </c>
      <c r="BY3" s="66" t="s">
        <v>148</v>
      </c>
      <c r="BZ3" s="66" t="s">
        <v>148</v>
      </c>
    </row>
    <row r="4" spans="1:78" s="123" customFormat="1" ht="19.5" customHeight="1" x14ac:dyDescent="0.3">
      <c r="A4" s="166" t="s">
        <v>154</v>
      </c>
      <c r="B4" s="167"/>
      <c r="C4" s="118"/>
      <c r="D4" s="118"/>
      <c r="E4" s="118"/>
      <c r="F4" s="118"/>
      <c r="G4" s="119"/>
      <c r="H4" s="119"/>
      <c r="I4" s="119"/>
      <c r="J4" s="119" t="s">
        <v>179</v>
      </c>
      <c r="K4" s="119"/>
      <c r="L4" s="117">
        <v>2</v>
      </c>
      <c r="M4" s="117">
        <v>2</v>
      </c>
      <c r="N4" s="117">
        <v>2</v>
      </c>
      <c r="O4" s="117">
        <v>5</v>
      </c>
      <c r="P4" s="122">
        <v>8</v>
      </c>
      <c r="Q4" s="122">
        <v>8</v>
      </c>
      <c r="R4" s="122">
        <v>8</v>
      </c>
      <c r="S4" s="117">
        <v>0</v>
      </c>
      <c r="T4" s="117">
        <v>0</v>
      </c>
      <c r="U4" s="117">
        <v>0</v>
      </c>
      <c r="V4" s="117">
        <v>0</v>
      </c>
      <c r="W4" s="117">
        <v>0</v>
      </c>
      <c r="X4" s="122">
        <v>4</v>
      </c>
      <c r="Y4" s="122">
        <v>3</v>
      </c>
      <c r="Z4" s="122">
        <v>4</v>
      </c>
      <c r="AA4" s="122">
        <v>4</v>
      </c>
      <c r="AB4" s="122">
        <v>4</v>
      </c>
      <c r="AC4" s="122">
        <v>4</v>
      </c>
      <c r="AD4" s="122">
        <v>4</v>
      </c>
      <c r="AE4" s="122"/>
      <c r="AF4" s="122"/>
      <c r="AG4" s="122"/>
      <c r="AH4" s="122">
        <v>4</v>
      </c>
      <c r="AI4" s="122">
        <v>4</v>
      </c>
      <c r="AJ4" s="122">
        <v>4</v>
      </c>
      <c r="AK4" s="122">
        <v>4</v>
      </c>
      <c r="AL4" s="122">
        <v>4</v>
      </c>
      <c r="AM4" s="122">
        <v>4</v>
      </c>
      <c r="AN4" s="122">
        <v>4</v>
      </c>
      <c r="AO4" s="122">
        <v>4</v>
      </c>
      <c r="AP4" s="122">
        <v>4</v>
      </c>
      <c r="AQ4" s="122">
        <v>4</v>
      </c>
      <c r="AR4" s="122">
        <v>4</v>
      </c>
      <c r="AS4" s="122">
        <v>4</v>
      </c>
      <c r="AT4" s="122">
        <v>4</v>
      </c>
      <c r="AU4" s="122">
        <v>4</v>
      </c>
      <c r="AV4" s="122">
        <v>4</v>
      </c>
      <c r="AW4" s="122">
        <v>4</v>
      </c>
      <c r="AX4" s="117">
        <v>2</v>
      </c>
      <c r="AY4" s="117">
        <v>2</v>
      </c>
      <c r="AZ4" s="117">
        <v>2</v>
      </c>
      <c r="BA4" s="122">
        <v>4</v>
      </c>
      <c r="BB4" s="122">
        <v>4</v>
      </c>
      <c r="BC4" s="122">
        <v>4</v>
      </c>
      <c r="BD4" s="122">
        <v>4</v>
      </c>
      <c r="BE4" s="122">
        <v>4</v>
      </c>
      <c r="BF4" s="122">
        <v>4</v>
      </c>
      <c r="BG4" s="122">
        <v>4</v>
      </c>
      <c r="BH4" s="122">
        <v>4</v>
      </c>
      <c r="BI4" s="122">
        <v>4</v>
      </c>
      <c r="BJ4" s="122">
        <v>4</v>
      </c>
      <c r="BK4" s="122">
        <v>4</v>
      </c>
      <c r="BL4" s="122">
        <v>4</v>
      </c>
      <c r="BM4" s="122">
        <v>4</v>
      </c>
      <c r="BN4" s="122">
        <v>4</v>
      </c>
      <c r="BO4" s="122">
        <v>4</v>
      </c>
      <c r="BP4" s="122">
        <v>4</v>
      </c>
      <c r="BQ4" s="122">
        <v>4</v>
      </c>
      <c r="BR4" s="122">
        <v>4</v>
      </c>
      <c r="BS4" s="122">
        <v>4</v>
      </c>
      <c r="BT4" s="122">
        <v>4</v>
      </c>
      <c r="BU4" s="122">
        <v>4</v>
      </c>
      <c r="BV4" s="117">
        <v>2</v>
      </c>
      <c r="BW4" s="117">
        <v>2</v>
      </c>
      <c r="BX4" s="117">
        <v>2</v>
      </c>
      <c r="BY4" s="117">
        <v>2</v>
      </c>
      <c r="BZ4" s="117">
        <v>2</v>
      </c>
    </row>
    <row r="5" spans="1:78" s="123" customFormat="1" x14ac:dyDescent="0.3">
      <c r="A5" s="168"/>
      <c r="B5" s="169"/>
      <c r="C5" s="118"/>
      <c r="D5" s="118"/>
      <c r="E5" s="118"/>
      <c r="F5" s="118"/>
      <c r="G5" s="119"/>
      <c r="H5" s="119"/>
      <c r="I5" s="119"/>
      <c r="J5" s="120" t="s">
        <v>176</v>
      </c>
      <c r="L5" s="121"/>
      <c r="M5" s="117">
        <v>2</v>
      </c>
      <c r="N5" s="117">
        <v>2</v>
      </c>
      <c r="O5" s="117">
        <v>3</v>
      </c>
      <c r="P5" s="122">
        <v>2</v>
      </c>
      <c r="Q5" s="122">
        <v>6</v>
      </c>
      <c r="R5" s="122">
        <v>6</v>
      </c>
      <c r="S5" s="117">
        <v>1</v>
      </c>
      <c r="T5" s="117">
        <v>1</v>
      </c>
      <c r="U5" s="117">
        <v>1</v>
      </c>
      <c r="V5" s="117">
        <v>1</v>
      </c>
      <c r="W5" s="117">
        <v>1</v>
      </c>
      <c r="X5" s="122">
        <v>2</v>
      </c>
      <c r="Y5" s="122">
        <v>6</v>
      </c>
      <c r="Z5" s="122">
        <v>3</v>
      </c>
      <c r="AA5" s="122">
        <v>3</v>
      </c>
      <c r="AB5" s="122">
        <v>3</v>
      </c>
      <c r="AC5" s="122">
        <v>3</v>
      </c>
      <c r="AD5" s="122">
        <v>3</v>
      </c>
      <c r="AE5" s="122"/>
      <c r="AF5" s="122"/>
      <c r="AG5" s="122"/>
      <c r="AH5" s="122">
        <v>3</v>
      </c>
      <c r="AI5" s="122">
        <v>3</v>
      </c>
      <c r="AJ5" s="122">
        <v>3</v>
      </c>
      <c r="AK5" s="122">
        <v>3</v>
      </c>
      <c r="AL5" s="122">
        <v>3</v>
      </c>
      <c r="AM5" s="122">
        <v>3</v>
      </c>
      <c r="AN5" s="122">
        <v>3</v>
      </c>
      <c r="AO5" s="122">
        <v>3</v>
      </c>
      <c r="AP5" s="122">
        <v>3</v>
      </c>
      <c r="AQ5" s="122">
        <v>3</v>
      </c>
      <c r="AR5" s="122">
        <v>3</v>
      </c>
      <c r="AS5" s="122">
        <v>3</v>
      </c>
      <c r="AT5" s="122">
        <v>3</v>
      </c>
      <c r="AU5" s="122">
        <v>3</v>
      </c>
      <c r="AV5" s="122">
        <v>3</v>
      </c>
      <c r="AW5" s="122">
        <v>3</v>
      </c>
      <c r="AX5" s="117">
        <v>2</v>
      </c>
      <c r="AY5" s="117">
        <v>2</v>
      </c>
      <c r="AZ5" s="117">
        <v>2</v>
      </c>
      <c r="BA5" s="122">
        <v>3</v>
      </c>
      <c r="BB5" s="122">
        <v>3</v>
      </c>
      <c r="BC5" s="122">
        <v>3</v>
      </c>
      <c r="BD5" s="122">
        <v>3</v>
      </c>
      <c r="BE5" s="122">
        <v>3</v>
      </c>
      <c r="BF5" s="122">
        <v>3</v>
      </c>
      <c r="BG5" s="122">
        <v>3</v>
      </c>
      <c r="BH5" s="122">
        <v>3</v>
      </c>
      <c r="BI5" s="122">
        <v>3</v>
      </c>
      <c r="BJ5" s="122">
        <v>3</v>
      </c>
      <c r="BK5" s="122">
        <v>3</v>
      </c>
      <c r="BL5" s="122">
        <v>3</v>
      </c>
      <c r="BM5" s="122">
        <v>3</v>
      </c>
      <c r="BN5" s="122">
        <v>3</v>
      </c>
      <c r="BO5" s="122">
        <v>3</v>
      </c>
      <c r="BP5" s="122">
        <v>3</v>
      </c>
      <c r="BQ5" s="122">
        <v>3</v>
      </c>
      <c r="BR5" s="122">
        <v>3</v>
      </c>
      <c r="BS5" s="122">
        <v>3</v>
      </c>
      <c r="BT5" s="122">
        <v>3</v>
      </c>
      <c r="BU5" s="122">
        <v>3</v>
      </c>
      <c r="BV5" s="117">
        <v>2</v>
      </c>
      <c r="BW5" s="117">
        <v>2</v>
      </c>
      <c r="BX5" s="117">
        <v>2</v>
      </c>
      <c r="BY5" s="117">
        <v>2</v>
      </c>
      <c r="BZ5" s="117">
        <v>2</v>
      </c>
    </row>
    <row r="6" spans="1:78" x14ac:dyDescent="0.3">
      <c r="A6" s="19" t="s">
        <v>129</v>
      </c>
      <c r="B6" s="19" t="s">
        <v>133</v>
      </c>
      <c r="C6" s="19" t="s">
        <v>134</v>
      </c>
      <c r="D6" s="19" t="s">
        <v>135</v>
      </c>
      <c r="E6" s="19" t="s">
        <v>136</v>
      </c>
      <c r="F6" s="19" t="s">
        <v>130</v>
      </c>
      <c r="G6" s="19" t="s">
        <v>131</v>
      </c>
      <c r="H6" s="19" t="s">
        <v>180</v>
      </c>
      <c r="I6" s="19" t="s">
        <v>132</v>
      </c>
      <c r="J6" s="93"/>
      <c r="K6" s="93"/>
      <c r="L6" s="98"/>
      <c r="M6" s="85"/>
      <c r="N6" s="85"/>
      <c r="O6" s="99"/>
      <c r="P6" s="21"/>
      <c r="Q6" s="21"/>
      <c r="R6" s="21"/>
      <c r="S6" s="21"/>
      <c r="T6" s="21"/>
      <c r="U6" s="21"/>
      <c r="V6" s="21"/>
      <c r="W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</row>
    <row r="7" spans="1:78" ht="18.75" customHeight="1" x14ac:dyDescent="0.3">
      <c r="A7" s="163" t="s">
        <v>123</v>
      </c>
      <c r="B7" s="163">
        <v>11</v>
      </c>
      <c r="C7" s="154">
        <v>53</v>
      </c>
      <c r="D7" s="154">
        <v>300</v>
      </c>
      <c r="E7" s="154">
        <f>B7*C7</f>
        <v>583</v>
      </c>
      <c r="F7" s="154">
        <v>1.4</v>
      </c>
      <c r="G7" s="154">
        <v>4</v>
      </c>
      <c r="H7" s="154">
        <v>3.3</v>
      </c>
      <c r="I7" s="160">
        <v>4.7</v>
      </c>
      <c r="J7" s="96" t="s">
        <v>158</v>
      </c>
      <c r="K7" s="103"/>
      <c r="L7" s="104"/>
      <c r="M7" s="144">
        <f>$B$7*((M5*$G$7)+(M4*$F$7))</f>
        <v>118.80000000000001</v>
      </c>
      <c r="N7" s="144">
        <f t="shared" ref="N7:BY7" si="0">$B$7*((N5*$G$7)+(N4*$F$7))</f>
        <v>118.80000000000001</v>
      </c>
      <c r="O7" s="144">
        <f>$B$7*((O5*$G$7)+(O4*$F$7))</f>
        <v>209</v>
      </c>
      <c r="P7" s="144">
        <f t="shared" si="0"/>
        <v>211.2</v>
      </c>
      <c r="Q7" s="144">
        <f t="shared" si="0"/>
        <v>387.20000000000005</v>
      </c>
      <c r="R7" s="144">
        <f t="shared" si="0"/>
        <v>387.20000000000005</v>
      </c>
      <c r="S7" s="144">
        <f t="shared" si="0"/>
        <v>44</v>
      </c>
      <c r="T7" s="144">
        <f t="shared" si="0"/>
        <v>44</v>
      </c>
      <c r="U7" s="144">
        <f t="shared" si="0"/>
        <v>44</v>
      </c>
      <c r="V7" s="144">
        <f t="shared" si="0"/>
        <v>44</v>
      </c>
      <c r="W7" s="144">
        <f t="shared" si="0"/>
        <v>44</v>
      </c>
      <c r="X7" s="144">
        <f t="shared" si="0"/>
        <v>149.6</v>
      </c>
      <c r="Y7" s="144">
        <f t="shared" si="0"/>
        <v>310.2</v>
      </c>
      <c r="Z7" s="144">
        <f t="shared" si="0"/>
        <v>193.60000000000002</v>
      </c>
      <c r="AA7" s="144">
        <f t="shared" si="0"/>
        <v>193.60000000000002</v>
      </c>
      <c r="AB7" s="144">
        <f t="shared" si="0"/>
        <v>193.60000000000002</v>
      </c>
      <c r="AC7" s="144">
        <f t="shared" si="0"/>
        <v>193.60000000000002</v>
      </c>
      <c r="AD7" s="144">
        <f t="shared" si="0"/>
        <v>193.60000000000002</v>
      </c>
      <c r="AE7" s="144">
        <f t="shared" si="0"/>
        <v>0</v>
      </c>
      <c r="AF7" s="144">
        <f t="shared" si="0"/>
        <v>0</v>
      </c>
      <c r="AG7" s="144">
        <f t="shared" si="0"/>
        <v>0</v>
      </c>
      <c r="AH7" s="144">
        <f t="shared" si="0"/>
        <v>193.60000000000002</v>
      </c>
      <c r="AI7" s="144">
        <f t="shared" si="0"/>
        <v>193.60000000000002</v>
      </c>
      <c r="AJ7" s="144">
        <f t="shared" si="0"/>
        <v>193.60000000000002</v>
      </c>
      <c r="AK7" s="144">
        <f t="shared" si="0"/>
        <v>193.60000000000002</v>
      </c>
      <c r="AL7" s="144">
        <f t="shared" si="0"/>
        <v>193.60000000000002</v>
      </c>
      <c r="AM7" s="144">
        <f t="shared" si="0"/>
        <v>193.60000000000002</v>
      </c>
      <c r="AN7" s="144">
        <f t="shared" si="0"/>
        <v>193.60000000000002</v>
      </c>
      <c r="AO7" s="144">
        <f t="shared" si="0"/>
        <v>193.60000000000002</v>
      </c>
      <c r="AP7" s="144">
        <f t="shared" si="0"/>
        <v>193.60000000000002</v>
      </c>
      <c r="AQ7" s="144">
        <f t="shared" si="0"/>
        <v>193.60000000000002</v>
      </c>
      <c r="AR7" s="144">
        <f t="shared" si="0"/>
        <v>193.60000000000002</v>
      </c>
      <c r="AS7" s="144">
        <f t="shared" si="0"/>
        <v>193.60000000000002</v>
      </c>
      <c r="AT7" s="144">
        <f t="shared" si="0"/>
        <v>193.60000000000002</v>
      </c>
      <c r="AU7" s="144">
        <f t="shared" si="0"/>
        <v>193.60000000000002</v>
      </c>
      <c r="AV7" s="144">
        <f t="shared" si="0"/>
        <v>193.60000000000002</v>
      </c>
      <c r="AW7" s="144">
        <f t="shared" si="0"/>
        <v>193.60000000000002</v>
      </c>
      <c r="AX7" s="144">
        <f t="shared" si="0"/>
        <v>118.80000000000001</v>
      </c>
      <c r="AY7" s="144">
        <f t="shared" si="0"/>
        <v>118.80000000000001</v>
      </c>
      <c r="AZ7" s="144">
        <f t="shared" si="0"/>
        <v>118.80000000000001</v>
      </c>
      <c r="BA7" s="144">
        <f t="shared" si="0"/>
        <v>193.60000000000002</v>
      </c>
      <c r="BB7" s="144">
        <f t="shared" si="0"/>
        <v>193.60000000000002</v>
      </c>
      <c r="BC7" s="144">
        <f t="shared" si="0"/>
        <v>193.60000000000002</v>
      </c>
      <c r="BD7" s="144">
        <f t="shared" si="0"/>
        <v>193.60000000000002</v>
      </c>
      <c r="BE7" s="144">
        <f t="shared" si="0"/>
        <v>193.60000000000002</v>
      </c>
      <c r="BF7" s="144">
        <f t="shared" si="0"/>
        <v>193.60000000000002</v>
      </c>
      <c r="BG7" s="144">
        <f t="shared" si="0"/>
        <v>193.60000000000002</v>
      </c>
      <c r="BH7" s="144">
        <f t="shared" si="0"/>
        <v>193.60000000000002</v>
      </c>
      <c r="BI7" s="144">
        <f t="shared" si="0"/>
        <v>193.60000000000002</v>
      </c>
      <c r="BJ7" s="144">
        <f t="shared" si="0"/>
        <v>193.60000000000002</v>
      </c>
      <c r="BK7" s="144">
        <f t="shared" si="0"/>
        <v>193.60000000000002</v>
      </c>
      <c r="BL7" s="144">
        <f t="shared" si="0"/>
        <v>193.60000000000002</v>
      </c>
      <c r="BM7" s="144">
        <f t="shared" si="0"/>
        <v>193.60000000000002</v>
      </c>
      <c r="BN7" s="144">
        <f t="shared" si="0"/>
        <v>193.60000000000002</v>
      </c>
      <c r="BO7" s="144">
        <f t="shared" si="0"/>
        <v>193.60000000000002</v>
      </c>
      <c r="BP7" s="144">
        <f t="shared" si="0"/>
        <v>193.60000000000002</v>
      </c>
      <c r="BQ7" s="144">
        <f t="shared" si="0"/>
        <v>193.60000000000002</v>
      </c>
      <c r="BR7" s="144">
        <f t="shared" si="0"/>
        <v>193.60000000000002</v>
      </c>
      <c r="BS7" s="144">
        <f t="shared" si="0"/>
        <v>193.60000000000002</v>
      </c>
      <c r="BT7" s="144">
        <f t="shared" si="0"/>
        <v>193.60000000000002</v>
      </c>
      <c r="BU7" s="144">
        <f t="shared" si="0"/>
        <v>193.60000000000002</v>
      </c>
      <c r="BV7" s="144">
        <f t="shared" si="0"/>
        <v>118.80000000000001</v>
      </c>
      <c r="BW7" s="144">
        <f t="shared" si="0"/>
        <v>118.80000000000001</v>
      </c>
      <c r="BX7" s="144">
        <f t="shared" si="0"/>
        <v>118.80000000000001</v>
      </c>
      <c r="BY7" s="144">
        <f t="shared" si="0"/>
        <v>118.80000000000001</v>
      </c>
      <c r="BZ7" s="144">
        <f t="shared" ref="BZ7" si="1">$B$7*((BZ5*$G$7)+(BZ4*$F$7))</f>
        <v>118.80000000000001</v>
      </c>
    </row>
    <row r="8" spans="1:78" x14ac:dyDescent="0.3">
      <c r="A8" s="164"/>
      <c r="B8" s="164"/>
      <c r="C8" s="155"/>
      <c r="D8" s="155"/>
      <c r="E8" s="155"/>
      <c r="F8" s="155"/>
      <c r="G8" s="155"/>
      <c r="H8" s="155"/>
      <c r="I8" s="161"/>
      <c r="J8" s="105" t="s">
        <v>159</v>
      </c>
      <c r="K8" s="105"/>
      <c r="L8" s="97"/>
      <c r="M8" s="76">
        <f>M7/$B$7</f>
        <v>10.8</v>
      </c>
      <c r="N8" s="76">
        <f t="shared" ref="N8:BY8" si="2">N7/$B$7</f>
        <v>10.8</v>
      </c>
      <c r="O8" s="76">
        <f t="shared" si="2"/>
        <v>19</v>
      </c>
      <c r="P8" s="76">
        <f t="shared" si="2"/>
        <v>19.2</v>
      </c>
      <c r="Q8" s="76">
        <f t="shared" si="2"/>
        <v>35.200000000000003</v>
      </c>
      <c r="R8" s="76">
        <f t="shared" si="2"/>
        <v>35.200000000000003</v>
      </c>
      <c r="S8" s="76">
        <f t="shared" si="2"/>
        <v>4</v>
      </c>
      <c r="T8" s="76">
        <f t="shared" si="2"/>
        <v>4</v>
      </c>
      <c r="U8" s="76">
        <f t="shared" si="2"/>
        <v>4</v>
      </c>
      <c r="V8" s="76">
        <f t="shared" si="2"/>
        <v>4</v>
      </c>
      <c r="W8" s="76">
        <f t="shared" si="2"/>
        <v>4</v>
      </c>
      <c r="X8" s="76">
        <f t="shared" si="2"/>
        <v>13.6</v>
      </c>
      <c r="Y8" s="76">
        <f t="shared" si="2"/>
        <v>28.2</v>
      </c>
      <c r="Z8" s="76">
        <f t="shared" si="2"/>
        <v>17.600000000000001</v>
      </c>
      <c r="AA8" s="76">
        <f t="shared" si="2"/>
        <v>17.600000000000001</v>
      </c>
      <c r="AB8" s="76">
        <f t="shared" si="2"/>
        <v>17.600000000000001</v>
      </c>
      <c r="AC8" s="76">
        <f t="shared" si="2"/>
        <v>17.600000000000001</v>
      </c>
      <c r="AD8" s="76">
        <f t="shared" si="2"/>
        <v>17.600000000000001</v>
      </c>
      <c r="AE8" s="76">
        <f t="shared" si="2"/>
        <v>0</v>
      </c>
      <c r="AF8" s="76">
        <f t="shared" si="2"/>
        <v>0</v>
      </c>
      <c r="AG8" s="76">
        <f t="shared" si="2"/>
        <v>0</v>
      </c>
      <c r="AH8" s="76">
        <f t="shared" si="2"/>
        <v>17.600000000000001</v>
      </c>
      <c r="AI8" s="76">
        <f t="shared" si="2"/>
        <v>17.600000000000001</v>
      </c>
      <c r="AJ8" s="76">
        <f t="shared" si="2"/>
        <v>17.600000000000001</v>
      </c>
      <c r="AK8" s="76">
        <f t="shared" si="2"/>
        <v>17.600000000000001</v>
      </c>
      <c r="AL8" s="76">
        <f t="shared" si="2"/>
        <v>17.600000000000001</v>
      </c>
      <c r="AM8" s="76">
        <f t="shared" si="2"/>
        <v>17.600000000000001</v>
      </c>
      <c r="AN8" s="76">
        <f t="shared" si="2"/>
        <v>17.600000000000001</v>
      </c>
      <c r="AO8" s="76">
        <f t="shared" si="2"/>
        <v>17.600000000000001</v>
      </c>
      <c r="AP8" s="76">
        <f t="shared" si="2"/>
        <v>17.600000000000001</v>
      </c>
      <c r="AQ8" s="76">
        <f t="shared" si="2"/>
        <v>17.600000000000001</v>
      </c>
      <c r="AR8" s="76">
        <f t="shared" si="2"/>
        <v>17.600000000000001</v>
      </c>
      <c r="AS8" s="76">
        <f t="shared" si="2"/>
        <v>17.600000000000001</v>
      </c>
      <c r="AT8" s="76">
        <f t="shared" si="2"/>
        <v>17.600000000000001</v>
      </c>
      <c r="AU8" s="76">
        <f t="shared" si="2"/>
        <v>17.600000000000001</v>
      </c>
      <c r="AV8" s="76">
        <f t="shared" si="2"/>
        <v>17.600000000000001</v>
      </c>
      <c r="AW8" s="76">
        <f t="shared" si="2"/>
        <v>17.600000000000001</v>
      </c>
      <c r="AX8" s="76">
        <f t="shared" si="2"/>
        <v>10.8</v>
      </c>
      <c r="AY8" s="76">
        <f t="shared" si="2"/>
        <v>10.8</v>
      </c>
      <c r="AZ8" s="76">
        <f t="shared" si="2"/>
        <v>10.8</v>
      </c>
      <c r="BA8" s="76">
        <f t="shared" si="2"/>
        <v>17.600000000000001</v>
      </c>
      <c r="BB8" s="76">
        <f t="shared" si="2"/>
        <v>17.600000000000001</v>
      </c>
      <c r="BC8" s="76">
        <f t="shared" si="2"/>
        <v>17.600000000000001</v>
      </c>
      <c r="BD8" s="76">
        <f t="shared" si="2"/>
        <v>17.600000000000001</v>
      </c>
      <c r="BE8" s="76">
        <f t="shared" si="2"/>
        <v>17.600000000000001</v>
      </c>
      <c r="BF8" s="76">
        <f t="shared" si="2"/>
        <v>17.600000000000001</v>
      </c>
      <c r="BG8" s="76">
        <f t="shared" si="2"/>
        <v>17.600000000000001</v>
      </c>
      <c r="BH8" s="76">
        <f t="shared" si="2"/>
        <v>17.600000000000001</v>
      </c>
      <c r="BI8" s="76">
        <f t="shared" si="2"/>
        <v>17.600000000000001</v>
      </c>
      <c r="BJ8" s="76">
        <f t="shared" si="2"/>
        <v>17.600000000000001</v>
      </c>
      <c r="BK8" s="76">
        <f t="shared" si="2"/>
        <v>17.600000000000001</v>
      </c>
      <c r="BL8" s="76">
        <f t="shared" si="2"/>
        <v>17.600000000000001</v>
      </c>
      <c r="BM8" s="76">
        <f t="shared" si="2"/>
        <v>17.600000000000001</v>
      </c>
      <c r="BN8" s="76">
        <f t="shared" si="2"/>
        <v>17.600000000000001</v>
      </c>
      <c r="BO8" s="76">
        <f t="shared" si="2"/>
        <v>17.600000000000001</v>
      </c>
      <c r="BP8" s="76">
        <f t="shared" si="2"/>
        <v>17.600000000000001</v>
      </c>
      <c r="BQ8" s="76">
        <f t="shared" si="2"/>
        <v>17.600000000000001</v>
      </c>
      <c r="BR8" s="76">
        <f t="shared" si="2"/>
        <v>17.600000000000001</v>
      </c>
      <c r="BS8" s="76">
        <f t="shared" si="2"/>
        <v>17.600000000000001</v>
      </c>
      <c r="BT8" s="76">
        <f t="shared" si="2"/>
        <v>17.600000000000001</v>
      </c>
      <c r="BU8" s="76">
        <f t="shared" si="2"/>
        <v>17.600000000000001</v>
      </c>
      <c r="BV8" s="76">
        <f t="shared" si="2"/>
        <v>10.8</v>
      </c>
      <c r="BW8" s="76">
        <f t="shared" si="2"/>
        <v>10.8</v>
      </c>
      <c r="BX8" s="76">
        <f t="shared" si="2"/>
        <v>10.8</v>
      </c>
      <c r="BY8" s="76">
        <f t="shared" si="2"/>
        <v>10.8</v>
      </c>
      <c r="BZ8" s="76">
        <f t="shared" ref="BZ8" si="3">BZ7/$B$7</f>
        <v>10.8</v>
      </c>
    </row>
    <row r="9" spans="1:78" x14ac:dyDescent="0.3">
      <c r="A9" s="165"/>
      <c r="B9" s="165"/>
      <c r="C9" s="156"/>
      <c r="D9" s="156"/>
      <c r="E9" s="156"/>
      <c r="F9" s="156"/>
      <c r="G9" s="156"/>
      <c r="H9" s="156"/>
      <c r="I9" s="162"/>
      <c r="J9" s="106" t="s">
        <v>160</v>
      </c>
      <c r="K9" s="107"/>
      <c r="L9" s="106"/>
      <c r="M9" s="95">
        <f>$C$7-M8</f>
        <v>42.2</v>
      </c>
      <c r="N9" s="95">
        <f t="shared" ref="N9:BY9" si="4">$C$7-N8</f>
        <v>42.2</v>
      </c>
      <c r="O9" s="95">
        <f t="shared" si="4"/>
        <v>34</v>
      </c>
      <c r="P9" s="95">
        <f t="shared" si="4"/>
        <v>33.799999999999997</v>
      </c>
      <c r="Q9" s="95">
        <f t="shared" si="4"/>
        <v>17.799999999999997</v>
      </c>
      <c r="R9" s="95">
        <f t="shared" si="4"/>
        <v>17.799999999999997</v>
      </c>
      <c r="S9" s="95">
        <f t="shared" si="4"/>
        <v>49</v>
      </c>
      <c r="T9" s="95">
        <f t="shared" si="4"/>
        <v>49</v>
      </c>
      <c r="U9" s="95">
        <f t="shared" si="4"/>
        <v>49</v>
      </c>
      <c r="V9" s="95">
        <f t="shared" si="4"/>
        <v>49</v>
      </c>
      <c r="W9" s="95">
        <f t="shared" si="4"/>
        <v>49</v>
      </c>
      <c r="X9" s="95">
        <f t="shared" si="4"/>
        <v>39.4</v>
      </c>
      <c r="Y9" s="95">
        <f t="shared" si="4"/>
        <v>24.8</v>
      </c>
      <c r="Z9" s="95">
        <f t="shared" si="4"/>
        <v>35.4</v>
      </c>
      <c r="AA9" s="95">
        <f t="shared" si="4"/>
        <v>35.4</v>
      </c>
      <c r="AB9" s="95">
        <f t="shared" si="4"/>
        <v>35.4</v>
      </c>
      <c r="AC9" s="95">
        <f t="shared" si="4"/>
        <v>35.4</v>
      </c>
      <c r="AD9" s="95">
        <f t="shared" si="4"/>
        <v>35.4</v>
      </c>
      <c r="AE9" s="95">
        <f t="shared" si="4"/>
        <v>53</v>
      </c>
      <c r="AF9" s="95">
        <f t="shared" si="4"/>
        <v>53</v>
      </c>
      <c r="AG9" s="95">
        <f t="shared" si="4"/>
        <v>53</v>
      </c>
      <c r="AH9" s="95">
        <f t="shared" si="4"/>
        <v>35.4</v>
      </c>
      <c r="AI9" s="95">
        <f t="shared" si="4"/>
        <v>35.4</v>
      </c>
      <c r="AJ9" s="95">
        <f t="shared" si="4"/>
        <v>35.4</v>
      </c>
      <c r="AK9" s="95">
        <f t="shared" si="4"/>
        <v>35.4</v>
      </c>
      <c r="AL9" s="95">
        <f t="shared" si="4"/>
        <v>35.4</v>
      </c>
      <c r="AM9" s="95">
        <f t="shared" si="4"/>
        <v>35.4</v>
      </c>
      <c r="AN9" s="95">
        <f t="shared" si="4"/>
        <v>35.4</v>
      </c>
      <c r="AO9" s="95">
        <f t="shared" si="4"/>
        <v>35.4</v>
      </c>
      <c r="AP9" s="95">
        <f t="shared" si="4"/>
        <v>35.4</v>
      </c>
      <c r="AQ9" s="95">
        <f t="shared" si="4"/>
        <v>35.4</v>
      </c>
      <c r="AR9" s="95">
        <f t="shared" si="4"/>
        <v>35.4</v>
      </c>
      <c r="AS9" s="95">
        <f t="shared" si="4"/>
        <v>35.4</v>
      </c>
      <c r="AT9" s="95">
        <f t="shared" si="4"/>
        <v>35.4</v>
      </c>
      <c r="AU9" s="95">
        <f t="shared" si="4"/>
        <v>35.4</v>
      </c>
      <c r="AV9" s="95">
        <f t="shared" si="4"/>
        <v>35.4</v>
      </c>
      <c r="AW9" s="95">
        <f t="shared" si="4"/>
        <v>35.4</v>
      </c>
      <c r="AX9" s="95">
        <f t="shared" si="4"/>
        <v>42.2</v>
      </c>
      <c r="AY9" s="95">
        <f t="shared" si="4"/>
        <v>42.2</v>
      </c>
      <c r="AZ9" s="95">
        <f t="shared" si="4"/>
        <v>42.2</v>
      </c>
      <c r="BA9" s="95">
        <f t="shared" si="4"/>
        <v>35.4</v>
      </c>
      <c r="BB9" s="95">
        <f t="shared" si="4"/>
        <v>35.4</v>
      </c>
      <c r="BC9" s="95">
        <f t="shared" si="4"/>
        <v>35.4</v>
      </c>
      <c r="BD9" s="95">
        <f t="shared" si="4"/>
        <v>35.4</v>
      </c>
      <c r="BE9" s="95">
        <f t="shared" si="4"/>
        <v>35.4</v>
      </c>
      <c r="BF9" s="95">
        <f t="shared" si="4"/>
        <v>35.4</v>
      </c>
      <c r="BG9" s="95">
        <f t="shared" si="4"/>
        <v>35.4</v>
      </c>
      <c r="BH9" s="95">
        <f t="shared" si="4"/>
        <v>35.4</v>
      </c>
      <c r="BI9" s="95">
        <f t="shared" si="4"/>
        <v>35.4</v>
      </c>
      <c r="BJ9" s="95">
        <f t="shared" si="4"/>
        <v>35.4</v>
      </c>
      <c r="BK9" s="95">
        <f t="shared" si="4"/>
        <v>35.4</v>
      </c>
      <c r="BL9" s="95">
        <f t="shared" si="4"/>
        <v>35.4</v>
      </c>
      <c r="BM9" s="95">
        <f t="shared" si="4"/>
        <v>35.4</v>
      </c>
      <c r="BN9" s="95">
        <f t="shared" si="4"/>
        <v>35.4</v>
      </c>
      <c r="BO9" s="95">
        <f t="shared" si="4"/>
        <v>35.4</v>
      </c>
      <c r="BP9" s="95">
        <f t="shared" si="4"/>
        <v>35.4</v>
      </c>
      <c r="BQ9" s="95">
        <f t="shared" si="4"/>
        <v>35.4</v>
      </c>
      <c r="BR9" s="95">
        <f t="shared" si="4"/>
        <v>35.4</v>
      </c>
      <c r="BS9" s="95">
        <f t="shared" si="4"/>
        <v>35.4</v>
      </c>
      <c r="BT9" s="95">
        <f t="shared" si="4"/>
        <v>35.4</v>
      </c>
      <c r="BU9" s="95">
        <f t="shared" si="4"/>
        <v>35.4</v>
      </c>
      <c r="BV9" s="95">
        <f t="shared" si="4"/>
        <v>42.2</v>
      </c>
      <c r="BW9" s="95">
        <f t="shared" si="4"/>
        <v>42.2</v>
      </c>
      <c r="BX9" s="95">
        <f t="shared" si="4"/>
        <v>42.2</v>
      </c>
      <c r="BY9" s="95">
        <f t="shared" si="4"/>
        <v>42.2</v>
      </c>
      <c r="BZ9" s="95">
        <f t="shared" ref="BZ9" si="5">$C$7-BZ8</f>
        <v>42.2</v>
      </c>
    </row>
    <row r="10" spans="1:78" s="130" customFormat="1" ht="10.5" customHeight="1" x14ac:dyDescent="0.3">
      <c r="A10" s="124"/>
      <c r="B10" s="124"/>
      <c r="C10" s="140"/>
      <c r="D10" s="140"/>
      <c r="E10" s="140"/>
      <c r="F10" s="140"/>
      <c r="G10" s="140"/>
      <c r="H10" s="140"/>
      <c r="I10" s="143"/>
      <c r="J10" s="125"/>
      <c r="K10" s="126"/>
      <c r="L10" s="125"/>
      <c r="M10" s="127"/>
      <c r="N10" s="127"/>
      <c r="O10" s="127"/>
      <c r="P10" s="133"/>
      <c r="Q10" s="134"/>
      <c r="R10" s="13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</row>
    <row r="11" spans="1:78" ht="18.75" customHeight="1" x14ac:dyDescent="0.3">
      <c r="A11" s="151" t="s">
        <v>124</v>
      </c>
      <c r="B11" s="151">
        <v>20</v>
      </c>
      <c r="C11" s="154">
        <v>25</v>
      </c>
      <c r="D11" s="154">
        <v>300</v>
      </c>
      <c r="E11" s="154">
        <f t="shared" ref="E11" si="6">B11*C11</f>
        <v>500</v>
      </c>
      <c r="F11" s="154">
        <v>0.9</v>
      </c>
      <c r="G11" s="154">
        <v>2.4</v>
      </c>
      <c r="H11" s="154">
        <v>2.7</v>
      </c>
      <c r="I11" s="154">
        <v>1.9</v>
      </c>
      <c r="J11" s="106" t="s">
        <v>158</v>
      </c>
      <c r="K11" s="106"/>
      <c r="L11" s="106"/>
      <c r="M11" s="144">
        <f>$B$11*((M5*$G$11)+(M4*$F$11))</f>
        <v>132</v>
      </c>
      <c r="N11" s="144">
        <f t="shared" ref="N11:BY11" si="7">$B$11*((N5*$G$11)+(N4*$F$11))</f>
        <v>132</v>
      </c>
      <c r="O11" s="144">
        <f t="shared" si="7"/>
        <v>234</v>
      </c>
      <c r="P11" s="144">
        <f t="shared" si="7"/>
        <v>240</v>
      </c>
      <c r="Q11" s="144">
        <f t="shared" si="7"/>
        <v>431.99999999999994</v>
      </c>
      <c r="R11" s="144">
        <f t="shared" si="7"/>
        <v>431.99999999999994</v>
      </c>
      <c r="S11" s="144">
        <f t="shared" si="7"/>
        <v>48</v>
      </c>
      <c r="T11" s="144">
        <f t="shared" si="7"/>
        <v>48</v>
      </c>
      <c r="U11" s="144">
        <f t="shared" si="7"/>
        <v>48</v>
      </c>
      <c r="V11" s="144">
        <f t="shared" si="7"/>
        <v>48</v>
      </c>
      <c r="W11" s="144">
        <f t="shared" si="7"/>
        <v>48</v>
      </c>
      <c r="X11" s="144">
        <f t="shared" si="7"/>
        <v>168</v>
      </c>
      <c r="Y11" s="144">
        <f t="shared" si="7"/>
        <v>341.99999999999994</v>
      </c>
      <c r="Z11" s="144">
        <f t="shared" si="7"/>
        <v>215.99999999999997</v>
      </c>
      <c r="AA11" s="144">
        <f t="shared" si="7"/>
        <v>215.99999999999997</v>
      </c>
      <c r="AB11" s="144">
        <f t="shared" si="7"/>
        <v>215.99999999999997</v>
      </c>
      <c r="AC11" s="144">
        <f t="shared" si="7"/>
        <v>215.99999999999997</v>
      </c>
      <c r="AD11" s="144">
        <f t="shared" si="7"/>
        <v>215.99999999999997</v>
      </c>
      <c r="AE11" s="144">
        <f t="shared" si="7"/>
        <v>0</v>
      </c>
      <c r="AF11" s="144">
        <f t="shared" si="7"/>
        <v>0</v>
      </c>
      <c r="AG11" s="144">
        <f t="shared" si="7"/>
        <v>0</v>
      </c>
      <c r="AH11" s="144">
        <f t="shared" si="7"/>
        <v>215.99999999999997</v>
      </c>
      <c r="AI11" s="144">
        <f t="shared" si="7"/>
        <v>215.99999999999997</v>
      </c>
      <c r="AJ11" s="144">
        <f t="shared" si="7"/>
        <v>215.99999999999997</v>
      </c>
      <c r="AK11" s="144">
        <f t="shared" si="7"/>
        <v>215.99999999999997</v>
      </c>
      <c r="AL11" s="144">
        <f t="shared" si="7"/>
        <v>215.99999999999997</v>
      </c>
      <c r="AM11" s="144">
        <f t="shared" si="7"/>
        <v>215.99999999999997</v>
      </c>
      <c r="AN11" s="144">
        <f t="shared" si="7"/>
        <v>215.99999999999997</v>
      </c>
      <c r="AO11" s="144">
        <f t="shared" si="7"/>
        <v>215.99999999999997</v>
      </c>
      <c r="AP11" s="144">
        <f t="shared" si="7"/>
        <v>215.99999999999997</v>
      </c>
      <c r="AQ11" s="144">
        <f t="shared" si="7"/>
        <v>215.99999999999997</v>
      </c>
      <c r="AR11" s="144">
        <f t="shared" si="7"/>
        <v>215.99999999999997</v>
      </c>
      <c r="AS11" s="144">
        <f t="shared" si="7"/>
        <v>215.99999999999997</v>
      </c>
      <c r="AT11" s="144">
        <f t="shared" si="7"/>
        <v>215.99999999999997</v>
      </c>
      <c r="AU11" s="144">
        <f t="shared" si="7"/>
        <v>215.99999999999997</v>
      </c>
      <c r="AV11" s="144">
        <f t="shared" si="7"/>
        <v>215.99999999999997</v>
      </c>
      <c r="AW11" s="144">
        <f t="shared" si="7"/>
        <v>215.99999999999997</v>
      </c>
      <c r="AX11" s="144">
        <f t="shared" si="7"/>
        <v>132</v>
      </c>
      <c r="AY11" s="144">
        <f t="shared" si="7"/>
        <v>132</v>
      </c>
      <c r="AZ11" s="144">
        <f t="shared" si="7"/>
        <v>132</v>
      </c>
      <c r="BA11" s="144">
        <f t="shared" si="7"/>
        <v>215.99999999999997</v>
      </c>
      <c r="BB11" s="144">
        <f t="shared" si="7"/>
        <v>215.99999999999997</v>
      </c>
      <c r="BC11" s="144">
        <f t="shared" si="7"/>
        <v>215.99999999999997</v>
      </c>
      <c r="BD11" s="144">
        <f t="shared" si="7"/>
        <v>215.99999999999997</v>
      </c>
      <c r="BE11" s="144">
        <f t="shared" si="7"/>
        <v>215.99999999999997</v>
      </c>
      <c r="BF11" s="144">
        <f t="shared" si="7"/>
        <v>215.99999999999997</v>
      </c>
      <c r="BG11" s="144">
        <f t="shared" si="7"/>
        <v>215.99999999999997</v>
      </c>
      <c r="BH11" s="144">
        <f t="shared" si="7"/>
        <v>215.99999999999997</v>
      </c>
      <c r="BI11" s="144">
        <f t="shared" si="7"/>
        <v>215.99999999999997</v>
      </c>
      <c r="BJ11" s="144">
        <f t="shared" si="7"/>
        <v>215.99999999999997</v>
      </c>
      <c r="BK11" s="144">
        <f t="shared" si="7"/>
        <v>215.99999999999997</v>
      </c>
      <c r="BL11" s="144">
        <f t="shared" si="7"/>
        <v>215.99999999999997</v>
      </c>
      <c r="BM11" s="144">
        <f t="shared" si="7"/>
        <v>215.99999999999997</v>
      </c>
      <c r="BN11" s="144">
        <f t="shared" si="7"/>
        <v>215.99999999999997</v>
      </c>
      <c r="BO11" s="144">
        <f t="shared" si="7"/>
        <v>215.99999999999997</v>
      </c>
      <c r="BP11" s="144">
        <f t="shared" si="7"/>
        <v>215.99999999999997</v>
      </c>
      <c r="BQ11" s="144">
        <f t="shared" si="7"/>
        <v>215.99999999999997</v>
      </c>
      <c r="BR11" s="144">
        <f t="shared" si="7"/>
        <v>215.99999999999997</v>
      </c>
      <c r="BS11" s="144">
        <f t="shared" si="7"/>
        <v>215.99999999999997</v>
      </c>
      <c r="BT11" s="144">
        <f t="shared" si="7"/>
        <v>215.99999999999997</v>
      </c>
      <c r="BU11" s="144">
        <f t="shared" si="7"/>
        <v>215.99999999999997</v>
      </c>
      <c r="BV11" s="144">
        <f t="shared" si="7"/>
        <v>132</v>
      </c>
      <c r="BW11" s="144">
        <f t="shared" si="7"/>
        <v>132</v>
      </c>
      <c r="BX11" s="144">
        <f t="shared" si="7"/>
        <v>132</v>
      </c>
      <c r="BY11" s="144">
        <f t="shared" si="7"/>
        <v>132</v>
      </c>
      <c r="BZ11" s="144">
        <f t="shared" ref="BZ11" si="8">$B$11*((BZ5*$G$11)+(BZ4*$F$11))</f>
        <v>132</v>
      </c>
    </row>
    <row r="12" spans="1:78" x14ac:dyDescent="0.3">
      <c r="A12" s="152"/>
      <c r="B12" s="152"/>
      <c r="C12" s="155"/>
      <c r="D12" s="155"/>
      <c r="E12" s="155"/>
      <c r="F12" s="155"/>
      <c r="G12" s="155"/>
      <c r="H12" s="155"/>
      <c r="I12" s="155"/>
      <c r="J12" s="106" t="s">
        <v>159</v>
      </c>
      <c r="K12" s="106"/>
      <c r="L12" s="106"/>
      <c r="M12" s="76">
        <f>M11/$B$11</f>
        <v>6.6</v>
      </c>
      <c r="N12" s="76">
        <f t="shared" ref="N12:BY12" si="9">N11/$B$11</f>
        <v>6.6</v>
      </c>
      <c r="O12" s="76">
        <f t="shared" si="9"/>
        <v>11.7</v>
      </c>
      <c r="P12" s="76">
        <f t="shared" si="9"/>
        <v>12</v>
      </c>
      <c r="Q12" s="76">
        <f t="shared" si="9"/>
        <v>21.599999999999998</v>
      </c>
      <c r="R12" s="76">
        <f t="shared" si="9"/>
        <v>21.599999999999998</v>
      </c>
      <c r="S12" s="76">
        <f t="shared" si="9"/>
        <v>2.4</v>
      </c>
      <c r="T12" s="76">
        <f t="shared" si="9"/>
        <v>2.4</v>
      </c>
      <c r="U12" s="76">
        <f t="shared" si="9"/>
        <v>2.4</v>
      </c>
      <c r="V12" s="76">
        <f t="shared" si="9"/>
        <v>2.4</v>
      </c>
      <c r="W12" s="76">
        <f t="shared" si="9"/>
        <v>2.4</v>
      </c>
      <c r="X12" s="76">
        <f t="shared" si="9"/>
        <v>8.4</v>
      </c>
      <c r="Y12" s="76">
        <f t="shared" si="9"/>
        <v>17.099999999999998</v>
      </c>
      <c r="Z12" s="76">
        <f t="shared" si="9"/>
        <v>10.799999999999999</v>
      </c>
      <c r="AA12" s="76">
        <f t="shared" si="9"/>
        <v>10.799999999999999</v>
      </c>
      <c r="AB12" s="76">
        <f t="shared" si="9"/>
        <v>10.799999999999999</v>
      </c>
      <c r="AC12" s="76">
        <f t="shared" si="9"/>
        <v>10.799999999999999</v>
      </c>
      <c r="AD12" s="76">
        <f t="shared" si="9"/>
        <v>10.799999999999999</v>
      </c>
      <c r="AE12" s="76">
        <f t="shared" si="9"/>
        <v>0</v>
      </c>
      <c r="AF12" s="76">
        <f t="shared" si="9"/>
        <v>0</v>
      </c>
      <c r="AG12" s="76">
        <f t="shared" si="9"/>
        <v>0</v>
      </c>
      <c r="AH12" s="76">
        <f t="shared" si="9"/>
        <v>10.799999999999999</v>
      </c>
      <c r="AI12" s="76">
        <f t="shared" si="9"/>
        <v>10.799999999999999</v>
      </c>
      <c r="AJ12" s="76">
        <f t="shared" si="9"/>
        <v>10.799999999999999</v>
      </c>
      <c r="AK12" s="76">
        <f t="shared" si="9"/>
        <v>10.799999999999999</v>
      </c>
      <c r="AL12" s="76">
        <f t="shared" si="9"/>
        <v>10.799999999999999</v>
      </c>
      <c r="AM12" s="76">
        <f t="shared" si="9"/>
        <v>10.799999999999999</v>
      </c>
      <c r="AN12" s="76">
        <f t="shared" si="9"/>
        <v>10.799999999999999</v>
      </c>
      <c r="AO12" s="76">
        <f t="shared" si="9"/>
        <v>10.799999999999999</v>
      </c>
      <c r="AP12" s="76">
        <f t="shared" si="9"/>
        <v>10.799999999999999</v>
      </c>
      <c r="AQ12" s="76">
        <f t="shared" si="9"/>
        <v>10.799999999999999</v>
      </c>
      <c r="AR12" s="76">
        <f t="shared" si="9"/>
        <v>10.799999999999999</v>
      </c>
      <c r="AS12" s="76">
        <f t="shared" si="9"/>
        <v>10.799999999999999</v>
      </c>
      <c r="AT12" s="76">
        <f t="shared" si="9"/>
        <v>10.799999999999999</v>
      </c>
      <c r="AU12" s="76">
        <f t="shared" si="9"/>
        <v>10.799999999999999</v>
      </c>
      <c r="AV12" s="76">
        <f t="shared" si="9"/>
        <v>10.799999999999999</v>
      </c>
      <c r="AW12" s="76">
        <f t="shared" si="9"/>
        <v>10.799999999999999</v>
      </c>
      <c r="AX12" s="76">
        <f t="shared" si="9"/>
        <v>6.6</v>
      </c>
      <c r="AY12" s="76">
        <f t="shared" si="9"/>
        <v>6.6</v>
      </c>
      <c r="AZ12" s="76">
        <f t="shared" si="9"/>
        <v>6.6</v>
      </c>
      <c r="BA12" s="76">
        <f t="shared" si="9"/>
        <v>10.799999999999999</v>
      </c>
      <c r="BB12" s="76">
        <f t="shared" si="9"/>
        <v>10.799999999999999</v>
      </c>
      <c r="BC12" s="76">
        <f t="shared" si="9"/>
        <v>10.799999999999999</v>
      </c>
      <c r="BD12" s="76">
        <f t="shared" si="9"/>
        <v>10.799999999999999</v>
      </c>
      <c r="BE12" s="76">
        <f t="shared" si="9"/>
        <v>10.799999999999999</v>
      </c>
      <c r="BF12" s="76">
        <f t="shared" si="9"/>
        <v>10.799999999999999</v>
      </c>
      <c r="BG12" s="76">
        <f t="shared" si="9"/>
        <v>10.799999999999999</v>
      </c>
      <c r="BH12" s="76">
        <f t="shared" si="9"/>
        <v>10.799999999999999</v>
      </c>
      <c r="BI12" s="76">
        <f t="shared" si="9"/>
        <v>10.799999999999999</v>
      </c>
      <c r="BJ12" s="76">
        <f t="shared" si="9"/>
        <v>10.799999999999999</v>
      </c>
      <c r="BK12" s="76">
        <f t="shared" si="9"/>
        <v>10.799999999999999</v>
      </c>
      <c r="BL12" s="76">
        <f t="shared" si="9"/>
        <v>10.799999999999999</v>
      </c>
      <c r="BM12" s="76">
        <f t="shared" si="9"/>
        <v>10.799999999999999</v>
      </c>
      <c r="BN12" s="76">
        <f t="shared" si="9"/>
        <v>10.799999999999999</v>
      </c>
      <c r="BO12" s="76">
        <f t="shared" si="9"/>
        <v>10.799999999999999</v>
      </c>
      <c r="BP12" s="76">
        <f t="shared" si="9"/>
        <v>10.799999999999999</v>
      </c>
      <c r="BQ12" s="76">
        <f t="shared" si="9"/>
        <v>10.799999999999999</v>
      </c>
      <c r="BR12" s="76">
        <f t="shared" si="9"/>
        <v>10.799999999999999</v>
      </c>
      <c r="BS12" s="76">
        <f t="shared" si="9"/>
        <v>10.799999999999999</v>
      </c>
      <c r="BT12" s="76">
        <f t="shared" si="9"/>
        <v>10.799999999999999</v>
      </c>
      <c r="BU12" s="76">
        <f t="shared" si="9"/>
        <v>10.799999999999999</v>
      </c>
      <c r="BV12" s="76">
        <f t="shared" si="9"/>
        <v>6.6</v>
      </c>
      <c r="BW12" s="76">
        <f t="shared" si="9"/>
        <v>6.6</v>
      </c>
      <c r="BX12" s="76">
        <f t="shared" si="9"/>
        <v>6.6</v>
      </c>
      <c r="BY12" s="76">
        <f t="shared" si="9"/>
        <v>6.6</v>
      </c>
      <c r="BZ12" s="76">
        <f t="shared" ref="BZ12" si="10">BZ11/$B$11</f>
        <v>6.6</v>
      </c>
    </row>
    <row r="13" spans="1:78" x14ac:dyDescent="0.3">
      <c r="A13" s="153"/>
      <c r="B13" s="153"/>
      <c r="C13" s="156"/>
      <c r="D13" s="156"/>
      <c r="E13" s="156"/>
      <c r="F13" s="156"/>
      <c r="G13" s="156"/>
      <c r="H13" s="156"/>
      <c r="I13" s="156"/>
      <c r="J13" s="106" t="s">
        <v>160</v>
      </c>
      <c r="K13" s="107"/>
      <c r="L13" s="106"/>
      <c r="M13" s="95">
        <f>$C$11-M12</f>
        <v>18.399999999999999</v>
      </c>
      <c r="N13" s="95">
        <f t="shared" ref="N13:BY13" si="11">$C$11-N12</f>
        <v>18.399999999999999</v>
      </c>
      <c r="O13" s="95">
        <f t="shared" si="11"/>
        <v>13.3</v>
      </c>
      <c r="P13" s="95">
        <f t="shared" si="11"/>
        <v>13</v>
      </c>
      <c r="Q13" s="95">
        <f t="shared" si="11"/>
        <v>3.4000000000000021</v>
      </c>
      <c r="R13" s="95">
        <f t="shared" si="11"/>
        <v>3.4000000000000021</v>
      </c>
      <c r="S13" s="95">
        <f t="shared" si="11"/>
        <v>22.6</v>
      </c>
      <c r="T13" s="95">
        <f t="shared" si="11"/>
        <v>22.6</v>
      </c>
      <c r="U13" s="95">
        <f t="shared" si="11"/>
        <v>22.6</v>
      </c>
      <c r="V13" s="95">
        <f t="shared" si="11"/>
        <v>22.6</v>
      </c>
      <c r="W13" s="95">
        <f t="shared" si="11"/>
        <v>22.6</v>
      </c>
      <c r="X13" s="95">
        <f t="shared" si="11"/>
        <v>16.600000000000001</v>
      </c>
      <c r="Y13" s="95">
        <f t="shared" si="11"/>
        <v>7.9000000000000021</v>
      </c>
      <c r="Z13" s="95">
        <f t="shared" si="11"/>
        <v>14.200000000000001</v>
      </c>
      <c r="AA13" s="95">
        <f t="shared" si="11"/>
        <v>14.200000000000001</v>
      </c>
      <c r="AB13" s="95">
        <f t="shared" si="11"/>
        <v>14.200000000000001</v>
      </c>
      <c r="AC13" s="95">
        <f t="shared" si="11"/>
        <v>14.200000000000001</v>
      </c>
      <c r="AD13" s="95">
        <f t="shared" si="11"/>
        <v>14.200000000000001</v>
      </c>
      <c r="AE13" s="95">
        <f t="shared" si="11"/>
        <v>25</v>
      </c>
      <c r="AF13" s="95">
        <f t="shared" si="11"/>
        <v>25</v>
      </c>
      <c r="AG13" s="95">
        <f t="shared" si="11"/>
        <v>25</v>
      </c>
      <c r="AH13" s="95">
        <f t="shared" si="11"/>
        <v>14.200000000000001</v>
      </c>
      <c r="AI13" s="95">
        <f t="shared" si="11"/>
        <v>14.200000000000001</v>
      </c>
      <c r="AJ13" s="95">
        <f t="shared" si="11"/>
        <v>14.200000000000001</v>
      </c>
      <c r="AK13" s="95">
        <f t="shared" si="11"/>
        <v>14.200000000000001</v>
      </c>
      <c r="AL13" s="95">
        <f t="shared" si="11"/>
        <v>14.200000000000001</v>
      </c>
      <c r="AM13" s="95">
        <f t="shared" si="11"/>
        <v>14.200000000000001</v>
      </c>
      <c r="AN13" s="95">
        <f t="shared" si="11"/>
        <v>14.200000000000001</v>
      </c>
      <c r="AO13" s="95">
        <f t="shared" si="11"/>
        <v>14.200000000000001</v>
      </c>
      <c r="AP13" s="95">
        <f t="shared" si="11"/>
        <v>14.200000000000001</v>
      </c>
      <c r="AQ13" s="95">
        <f t="shared" si="11"/>
        <v>14.200000000000001</v>
      </c>
      <c r="AR13" s="95">
        <f t="shared" si="11"/>
        <v>14.200000000000001</v>
      </c>
      <c r="AS13" s="95">
        <f t="shared" si="11"/>
        <v>14.200000000000001</v>
      </c>
      <c r="AT13" s="95">
        <f t="shared" si="11"/>
        <v>14.200000000000001</v>
      </c>
      <c r="AU13" s="95">
        <f t="shared" si="11"/>
        <v>14.200000000000001</v>
      </c>
      <c r="AV13" s="95">
        <f t="shared" si="11"/>
        <v>14.200000000000001</v>
      </c>
      <c r="AW13" s="95">
        <f t="shared" si="11"/>
        <v>14.200000000000001</v>
      </c>
      <c r="AX13" s="95">
        <f t="shared" si="11"/>
        <v>18.399999999999999</v>
      </c>
      <c r="AY13" s="95">
        <f t="shared" si="11"/>
        <v>18.399999999999999</v>
      </c>
      <c r="AZ13" s="95">
        <f t="shared" si="11"/>
        <v>18.399999999999999</v>
      </c>
      <c r="BA13" s="95">
        <f t="shared" si="11"/>
        <v>14.200000000000001</v>
      </c>
      <c r="BB13" s="95">
        <f t="shared" si="11"/>
        <v>14.200000000000001</v>
      </c>
      <c r="BC13" s="95">
        <f t="shared" si="11"/>
        <v>14.200000000000001</v>
      </c>
      <c r="BD13" s="95">
        <f t="shared" si="11"/>
        <v>14.200000000000001</v>
      </c>
      <c r="BE13" s="95">
        <f t="shared" si="11"/>
        <v>14.200000000000001</v>
      </c>
      <c r="BF13" s="95">
        <f t="shared" si="11"/>
        <v>14.200000000000001</v>
      </c>
      <c r="BG13" s="95">
        <f t="shared" si="11"/>
        <v>14.200000000000001</v>
      </c>
      <c r="BH13" s="95">
        <f t="shared" si="11"/>
        <v>14.200000000000001</v>
      </c>
      <c r="BI13" s="95">
        <f t="shared" si="11"/>
        <v>14.200000000000001</v>
      </c>
      <c r="BJ13" s="95">
        <f t="shared" si="11"/>
        <v>14.200000000000001</v>
      </c>
      <c r="BK13" s="95">
        <f t="shared" si="11"/>
        <v>14.200000000000001</v>
      </c>
      <c r="BL13" s="95">
        <f t="shared" si="11"/>
        <v>14.200000000000001</v>
      </c>
      <c r="BM13" s="95">
        <f t="shared" si="11"/>
        <v>14.200000000000001</v>
      </c>
      <c r="BN13" s="95">
        <f t="shared" si="11"/>
        <v>14.200000000000001</v>
      </c>
      <c r="BO13" s="95">
        <f t="shared" si="11"/>
        <v>14.200000000000001</v>
      </c>
      <c r="BP13" s="95">
        <f t="shared" si="11"/>
        <v>14.200000000000001</v>
      </c>
      <c r="BQ13" s="95">
        <f t="shared" si="11"/>
        <v>14.200000000000001</v>
      </c>
      <c r="BR13" s="95">
        <f t="shared" si="11"/>
        <v>14.200000000000001</v>
      </c>
      <c r="BS13" s="95">
        <f t="shared" si="11"/>
        <v>14.200000000000001</v>
      </c>
      <c r="BT13" s="95">
        <f t="shared" si="11"/>
        <v>14.200000000000001</v>
      </c>
      <c r="BU13" s="95">
        <f t="shared" si="11"/>
        <v>14.200000000000001</v>
      </c>
      <c r="BV13" s="95">
        <f t="shared" si="11"/>
        <v>18.399999999999999</v>
      </c>
      <c r="BW13" s="95">
        <f t="shared" si="11"/>
        <v>18.399999999999999</v>
      </c>
      <c r="BX13" s="95">
        <f t="shared" si="11"/>
        <v>18.399999999999999</v>
      </c>
      <c r="BY13" s="95">
        <f t="shared" si="11"/>
        <v>18.399999999999999</v>
      </c>
      <c r="BZ13" s="95">
        <f t="shared" ref="BZ13" si="12">$C$11-BZ12</f>
        <v>18.399999999999999</v>
      </c>
    </row>
    <row r="14" spans="1:78" s="130" customFormat="1" ht="8.25" customHeight="1" x14ac:dyDescent="0.3">
      <c r="A14" s="124"/>
      <c r="B14" s="124"/>
      <c r="C14" s="140"/>
      <c r="D14" s="140"/>
      <c r="E14" s="140"/>
      <c r="F14" s="140"/>
      <c r="G14" s="140"/>
      <c r="H14" s="140"/>
      <c r="I14" s="140"/>
      <c r="J14" s="125"/>
      <c r="K14" s="126"/>
      <c r="L14" s="125"/>
      <c r="M14" s="127"/>
      <c r="N14" s="127"/>
      <c r="O14" s="127"/>
      <c r="P14" s="133"/>
      <c r="Q14" s="134"/>
      <c r="R14" s="13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</row>
    <row r="15" spans="1:78" ht="21.75" customHeight="1" x14ac:dyDescent="0.3">
      <c r="A15" s="157" t="s">
        <v>125</v>
      </c>
      <c r="B15" s="157">
        <v>15</v>
      </c>
      <c r="C15" s="154">
        <v>54</v>
      </c>
      <c r="D15" s="154">
        <v>300</v>
      </c>
      <c r="E15" s="154">
        <f t="shared" ref="E15" si="13">B15*C15</f>
        <v>810</v>
      </c>
      <c r="F15" s="154">
        <v>0.8</v>
      </c>
      <c r="G15" s="154">
        <v>3.6</v>
      </c>
      <c r="H15" s="154">
        <v>2.2999999999999998</v>
      </c>
      <c r="I15" s="154">
        <v>4</v>
      </c>
      <c r="J15" s="106" t="s">
        <v>158</v>
      </c>
      <c r="K15" s="106"/>
      <c r="L15" s="106"/>
      <c r="M15" s="144">
        <f>$B$15*((M5*$G$15)+(M4*$F$15))</f>
        <v>132</v>
      </c>
      <c r="N15" s="144">
        <f t="shared" ref="N15:BY15" si="14">$B$15*((N5*$G$15)+(N4*$F$15))</f>
        <v>132</v>
      </c>
      <c r="O15" s="144">
        <f t="shared" si="14"/>
        <v>222</v>
      </c>
      <c r="P15" s="144">
        <f t="shared" si="14"/>
        <v>204.00000000000003</v>
      </c>
      <c r="Q15" s="144">
        <f t="shared" si="14"/>
        <v>420</v>
      </c>
      <c r="R15" s="144">
        <f t="shared" si="14"/>
        <v>420</v>
      </c>
      <c r="S15" s="144">
        <f t="shared" si="14"/>
        <v>54</v>
      </c>
      <c r="T15" s="144">
        <f t="shared" si="14"/>
        <v>54</v>
      </c>
      <c r="U15" s="144">
        <f t="shared" si="14"/>
        <v>54</v>
      </c>
      <c r="V15" s="144">
        <f t="shared" si="14"/>
        <v>54</v>
      </c>
      <c r="W15" s="144">
        <f t="shared" si="14"/>
        <v>54</v>
      </c>
      <c r="X15" s="144">
        <f t="shared" si="14"/>
        <v>156</v>
      </c>
      <c r="Y15" s="144">
        <f t="shared" si="14"/>
        <v>360</v>
      </c>
      <c r="Z15" s="144">
        <f t="shared" si="14"/>
        <v>210</v>
      </c>
      <c r="AA15" s="144">
        <f t="shared" si="14"/>
        <v>210</v>
      </c>
      <c r="AB15" s="144">
        <f t="shared" si="14"/>
        <v>210</v>
      </c>
      <c r="AC15" s="144">
        <f t="shared" si="14"/>
        <v>210</v>
      </c>
      <c r="AD15" s="144">
        <f t="shared" si="14"/>
        <v>210</v>
      </c>
      <c r="AE15" s="144">
        <f t="shared" si="14"/>
        <v>0</v>
      </c>
      <c r="AF15" s="144">
        <f t="shared" si="14"/>
        <v>0</v>
      </c>
      <c r="AG15" s="144">
        <f t="shared" si="14"/>
        <v>0</v>
      </c>
      <c r="AH15" s="144">
        <f t="shared" si="14"/>
        <v>210</v>
      </c>
      <c r="AI15" s="144">
        <f t="shared" si="14"/>
        <v>210</v>
      </c>
      <c r="AJ15" s="144">
        <f t="shared" si="14"/>
        <v>210</v>
      </c>
      <c r="AK15" s="144">
        <f t="shared" si="14"/>
        <v>210</v>
      </c>
      <c r="AL15" s="144">
        <f t="shared" si="14"/>
        <v>210</v>
      </c>
      <c r="AM15" s="144">
        <f t="shared" si="14"/>
        <v>210</v>
      </c>
      <c r="AN15" s="144">
        <f t="shared" si="14"/>
        <v>210</v>
      </c>
      <c r="AO15" s="144">
        <f t="shared" si="14"/>
        <v>210</v>
      </c>
      <c r="AP15" s="144">
        <f t="shared" si="14"/>
        <v>210</v>
      </c>
      <c r="AQ15" s="144">
        <f t="shared" si="14"/>
        <v>210</v>
      </c>
      <c r="AR15" s="144">
        <f t="shared" si="14"/>
        <v>210</v>
      </c>
      <c r="AS15" s="144">
        <f t="shared" si="14"/>
        <v>210</v>
      </c>
      <c r="AT15" s="144">
        <f t="shared" si="14"/>
        <v>210</v>
      </c>
      <c r="AU15" s="144">
        <f t="shared" si="14"/>
        <v>210</v>
      </c>
      <c r="AV15" s="144">
        <f t="shared" si="14"/>
        <v>210</v>
      </c>
      <c r="AW15" s="144">
        <f t="shared" si="14"/>
        <v>210</v>
      </c>
      <c r="AX15" s="144">
        <f t="shared" si="14"/>
        <v>132</v>
      </c>
      <c r="AY15" s="144">
        <f t="shared" si="14"/>
        <v>132</v>
      </c>
      <c r="AZ15" s="144">
        <f t="shared" si="14"/>
        <v>132</v>
      </c>
      <c r="BA15" s="144">
        <f t="shared" si="14"/>
        <v>210</v>
      </c>
      <c r="BB15" s="144">
        <f t="shared" si="14"/>
        <v>210</v>
      </c>
      <c r="BC15" s="144">
        <f t="shared" si="14"/>
        <v>210</v>
      </c>
      <c r="BD15" s="144">
        <f t="shared" si="14"/>
        <v>210</v>
      </c>
      <c r="BE15" s="144">
        <f t="shared" si="14"/>
        <v>210</v>
      </c>
      <c r="BF15" s="144">
        <f t="shared" si="14"/>
        <v>210</v>
      </c>
      <c r="BG15" s="144">
        <f t="shared" si="14"/>
        <v>210</v>
      </c>
      <c r="BH15" s="144">
        <f t="shared" si="14"/>
        <v>210</v>
      </c>
      <c r="BI15" s="144">
        <f t="shared" si="14"/>
        <v>210</v>
      </c>
      <c r="BJ15" s="144">
        <f t="shared" si="14"/>
        <v>210</v>
      </c>
      <c r="BK15" s="144">
        <f t="shared" si="14"/>
        <v>210</v>
      </c>
      <c r="BL15" s="144">
        <f t="shared" si="14"/>
        <v>210</v>
      </c>
      <c r="BM15" s="144">
        <f t="shared" si="14"/>
        <v>210</v>
      </c>
      <c r="BN15" s="144">
        <f t="shared" si="14"/>
        <v>210</v>
      </c>
      <c r="BO15" s="144">
        <f t="shared" si="14"/>
        <v>210</v>
      </c>
      <c r="BP15" s="144">
        <f t="shared" si="14"/>
        <v>210</v>
      </c>
      <c r="BQ15" s="144">
        <f t="shared" si="14"/>
        <v>210</v>
      </c>
      <c r="BR15" s="144">
        <f t="shared" si="14"/>
        <v>210</v>
      </c>
      <c r="BS15" s="144">
        <f t="shared" si="14"/>
        <v>210</v>
      </c>
      <c r="BT15" s="144">
        <f t="shared" si="14"/>
        <v>210</v>
      </c>
      <c r="BU15" s="144">
        <f t="shared" si="14"/>
        <v>210</v>
      </c>
      <c r="BV15" s="144">
        <f t="shared" si="14"/>
        <v>132</v>
      </c>
      <c r="BW15" s="144">
        <f t="shared" si="14"/>
        <v>132</v>
      </c>
      <c r="BX15" s="144">
        <f t="shared" si="14"/>
        <v>132</v>
      </c>
      <c r="BY15" s="144">
        <f t="shared" si="14"/>
        <v>132</v>
      </c>
      <c r="BZ15" s="144">
        <f t="shared" ref="BZ15" si="15">$B$15*((BZ5*$G$15)+(BZ4*$F$15))</f>
        <v>132</v>
      </c>
    </row>
    <row r="16" spans="1:78" x14ac:dyDescent="0.3">
      <c r="A16" s="158"/>
      <c r="B16" s="158"/>
      <c r="C16" s="155"/>
      <c r="D16" s="155"/>
      <c r="E16" s="155"/>
      <c r="F16" s="155"/>
      <c r="G16" s="155"/>
      <c r="H16" s="155"/>
      <c r="I16" s="155"/>
      <c r="J16" s="106" t="s">
        <v>159</v>
      </c>
      <c r="K16" s="106"/>
      <c r="L16" s="106"/>
      <c r="M16" s="76">
        <f>M15/$B$15</f>
        <v>8.8000000000000007</v>
      </c>
      <c r="N16" s="76">
        <f t="shared" ref="N16:BY16" si="16">N15/$B$15</f>
        <v>8.8000000000000007</v>
      </c>
      <c r="O16" s="76">
        <f t="shared" si="16"/>
        <v>14.8</v>
      </c>
      <c r="P16" s="76">
        <f t="shared" si="16"/>
        <v>13.600000000000001</v>
      </c>
      <c r="Q16" s="76">
        <f t="shared" si="16"/>
        <v>28</v>
      </c>
      <c r="R16" s="76">
        <f t="shared" si="16"/>
        <v>28</v>
      </c>
      <c r="S16" s="76">
        <f t="shared" si="16"/>
        <v>3.6</v>
      </c>
      <c r="T16" s="76">
        <f t="shared" si="16"/>
        <v>3.6</v>
      </c>
      <c r="U16" s="76">
        <f t="shared" si="16"/>
        <v>3.6</v>
      </c>
      <c r="V16" s="76">
        <f t="shared" si="16"/>
        <v>3.6</v>
      </c>
      <c r="W16" s="76">
        <f t="shared" si="16"/>
        <v>3.6</v>
      </c>
      <c r="X16" s="76">
        <f t="shared" si="16"/>
        <v>10.4</v>
      </c>
      <c r="Y16" s="76">
        <f t="shared" si="16"/>
        <v>24</v>
      </c>
      <c r="Z16" s="76">
        <f t="shared" si="16"/>
        <v>14</v>
      </c>
      <c r="AA16" s="76">
        <f t="shared" si="16"/>
        <v>14</v>
      </c>
      <c r="AB16" s="76">
        <f t="shared" si="16"/>
        <v>14</v>
      </c>
      <c r="AC16" s="76">
        <f t="shared" si="16"/>
        <v>14</v>
      </c>
      <c r="AD16" s="76">
        <f t="shared" si="16"/>
        <v>14</v>
      </c>
      <c r="AE16" s="76">
        <f t="shared" si="16"/>
        <v>0</v>
      </c>
      <c r="AF16" s="76">
        <f t="shared" si="16"/>
        <v>0</v>
      </c>
      <c r="AG16" s="76">
        <f t="shared" si="16"/>
        <v>0</v>
      </c>
      <c r="AH16" s="76">
        <f t="shared" si="16"/>
        <v>14</v>
      </c>
      <c r="AI16" s="76">
        <f t="shared" si="16"/>
        <v>14</v>
      </c>
      <c r="AJ16" s="76">
        <f t="shared" si="16"/>
        <v>14</v>
      </c>
      <c r="AK16" s="76">
        <f t="shared" si="16"/>
        <v>14</v>
      </c>
      <c r="AL16" s="76">
        <f t="shared" si="16"/>
        <v>14</v>
      </c>
      <c r="AM16" s="76">
        <f t="shared" si="16"/>
        <v>14</v>
      </c>
      <c r="AN16" s="76">
        <f t="shared" si="16"/>
        <v>14</v>
      </c>
      <c r="AO16" s="76">
        <f t="shared" si="16"/>
        <v>14</v>
      </c>
      <c r="AP16" s="76">
        <f t="shared" si="16"/>
        <v>14</v>
      </c>
      <c r="AQ16" s="76">
        <f t="shared" si="16"/>
        <v>14</v>
      </c>
      <c r="AR16" s="76">
        <f t="shared" si="16"/>
        <v>14</v>
      </c>
      <c r="AS16" s="76">
        <f t="shared" si="16"/>
        <v>14</v>
      </c>
      <c r="AT16" s="76">
        <f t="shared" si="16"/>
        <v>14</v>
      </c>
      <c r="AU16" s="76">
        <f t="shared" si="16"/>
        <v>14</v>
      </c>
      <c r="AV16" s="76">
        <f t="shared" si="16"/>
        <v>14</v>
      </c>
      <c r="AW16" s="76">
        <f t="shared" si="16"/>
        <v>14</v>
      </c>
      <c r="AX16" s="76">
        <f t="shared" si="16"/>
        <v>8.8000000000000007</v>
      </c>
      <c r="AY16" s="76">
        <f t="shared" si="16"/>
        <v>8.8000000000000007</v>
      </c>
      <c r="AZ16" s="76">
        <f t="shared" si="16"/>
        <v>8.8000000000000007</v>
      </c>
      <c r="BA16" s="76">
        <f t="shared" si="16"/>
        <v>14</v>
      </c>
      <c r="BB16" s="76">
        <f t="shared" si="16"/>
        <v>14</v>
      </c>
      <c r="BC16" s="76">
        <f t="shared" si="16"/>
        <v>14</v>
      </c>
      <c r="BD16" s="76">
        <f t="shared" si="16"/>
        <v>14</v>
      </c>
      <c r="BE16" s="76">
        <f t="shared" si="16"/>
        <v>14</v>
      </c>
      <c r="BF16" s="76">
        <f t="shared" si="16"/>
        <v>14</v>
      </c>
      <c r="BG16" s="76">
        <f t="shared" si="16"/>
        <v>14</v>
      </c>
      <c r="BH16" s="76">
        <f t="shared" si="16"/>
        <v>14</v>
      </c>
      <c r="BI16" s="76">
        <f t="shared" si="16"/>
        <v>14</v>
      </c>
      <c r="BJ16" s="76">
        <f t="shared" si="16"/>
        <v>14</v>
      </c>
      <c r="BK16" s="76">
        <f t="shared" si="16"/>
        <v>14</v>
      </c>
      <c r="BL16" s="76">
        <f t="shared" si="16"/>
        <v>14</v>
      </c>
      <c r="BM16" s="76">
        <f t="shared" si="16"/>
        <v>14</v>
      </c>
      <c r="BN16" s="76">
        <f t="shared" si="16"/>
        <v>14</v>
      </c>
      <c r="BO16" s="76">
        <f t="shared" si="16"/>
        <v>14</v>
      </c>
      <c r="BP16" s="76">
        <f t="shared" si="16"/>
        <v>14</v>
      </c>
      <c r="BQ16" s="76">
        <f t="shared" si="16"/>
        <v>14</v>
      </c>
      <c r="BR16" s="76">
        <f t="shared" si="16"/>
        <v>14</v>
      </c>
      <c r="BS16" s="76">
        <f t="shared" si="16"/>
        <v>14</v>
      </c>
      <c r="BT16" s="76">
        <f t="shared" si="16"/>
        <v>14</v>
      </c>
      <c r="BU16" s="76">
        <f t="shared" si="16"/>
        <v>14</v>
      </c>
      <c r="BV16" s="76">
        <f t="shared" si="16"/>
        <v>8.8000000000000007</v>
      </c>
      <c r="BW16" s="76">
        <f t="shared" si="16"/>
        <v>8.8000000000000007</v>
      </c>
      <c r="BX16" s="76">
        <f t="shared" si="16"/>
        <v>8.8000000000000007</v>
      </c>
      <c r="BY16" s="76">
        <f t="shared" si="16"/>
        <v>8.8000000000000007</v>
      </c>
      <c r="BZ16" s="76">
        <f t="shared" ref="BZ16" si="17">BZ15/$B$15</f>
        <v>8.8000000000000007</v>
      </c>
    </row>
    <row r="17" spans="1:78" x14ac:dyDescent="0.3">
      <c r="A17" s="159"/>
      <c r="B17" s="159"/>
      <c r="C17" s="156"/>
      <c r="D17" s="156"/>
      <c r="E17" s="156"/>
      <c r="F17" s="156"/>
      <c r="G17" s="156"/>
      <c r="H17" s="156"/>
      <c r="I17" s="156"/>
      <c r="J17" s="106" t="s">
        <v>160</v>
      </c>
      <c r="K17" s="107"/>
      <c r="L17" s="106"/>
      <c r="M17" s="95">
        <f>$C$15-M16</f>
        <v>45.2</v>
      </c>
      <c r="N17" s="95">
        <f t="shared" ref="N17:BY17" si="18">$C$15-N16</f>
        <v>45.2</v>
      </c>
      <c r="O17" s="95">
        <f t="shared" si="18"/>
        <v>39.200000000000003</v>
      </c>
      <c r="P17" s="95">
        <f t="shared" si="18"/>
        <v>40.4</v>
      </c>
      <c r="Q17" s="95">
        <f t="shared" si="18"/>
        <v>26</v>
      </c>
      <c r="R17" s="95">
        <f t="shared" si="18"/>
        <v>26</v>
      </c>
      <c r="S17" s="95">
        <f t="shared" si="18"/>
        <v>50.4</v>
      </c>
      <c r="T17" s="95">
        <f t="shared" si="18"/>
        <v>50.4</v>
      </c>
      <c r="U17" s="95">
        <f t="shared" si="18"/>
        <v>50.4</v>
      </c>
      <c r="V17" s="95">
        <f t="shared" si="18"/>
        <v>50.4</v>
      </c>
      <c r="W17" s="95">
        <f t="shared" si="18"/>
        <v>50.4</v>
      </c>
      <c r="X17" s="95">
        <f t="shared" si="18"/>
        <v>43.6</v>
      </c>
      <c r="Y17" s="95">
        <f t="shared" si="18"/>
        <v>30</v>
      </c>
      <c r="Z17" s="95">
        <f t="shared" si="18"/>
        <v>40</v>
      </c>
      <c r="AA17" s="95">
        <f t="shared" si="18"/>
        <v>40</v>
      </c>
      <c r="AB17" s="95">
        <f t="shared" si="18"/>
        <v>40</v>
      </c>
      <c r="AC17" s="95">
        <f t="shared" si="18"/>
        <v>40</v>
      </c>
      <c r="AD17" s="95">
        <f t="shared" si="18"/>
        <v>40</v>
      </c>
      <c r="AE17" s="95">
        <f t="shared" si="18"/>
        <v>54</v>
      </c>
      <c r="AF17" s="95">
        <f t="shared" si="18"/>
        <v>54</v>
      </c>
      <c r="AG17" s="95">
        <f t="shared" si="18"/>
        <v>54</v>
      </c>
      <c r="AH17" s="95">
        <f t="shared" si="18"/>
        <v>40</v>
      </c>
      <c r="AI17" s="95">
        <f t="shared" si="18"/>
        <v>40</v>
      </c>
      <c r="AJ17" s="95">
        <f t="shared" si="18"/>
        <v>40</v>
      </c>
      <c r="AK17" s="95">
        <f t="shared" si="18"/>
        <v>40</v>
      </c>
      <c r="AL17" s="95">
        <f t="shared" si="18"/>
        <v>40</v>
      </c>
      <c r="AM17" s="95">
        <f t="shared" si="18"/>
        <v>40</v>
      </c>
      <c r="AN17" s="95">
        <f t="shared" si="18"/>
        <v>40</v>
      </c>
      <c r="AO17" s="95">
        <f t="shared" si="18"/>
        <v>40</v>
      </c>
      <c r="AP17" s="95">
        <f t="shared" si="18"/>
        <v>40</v>
      </c>
      <c r="AQ17" s="95">
        <f t="shared" si="18"/>
        <v>40</v>
      </c>
      <c r="AR17" s="95">
        <f t="shared" si="18"/>
        <v>40</v>
      </c>
      <c r="AS17" s="95">
        <f t="shared" si="18"/>
        <v>40</v>
      </c>
      <c r="AT17" s="95">
        <f t="shared" si="18"/>
        <v>40</v>
      </c>
      <c r="AU17" s="95">
        <f t="shared" si="18"/>
        <v>40</v>
      </c>
      <c r="AV17" s="95">
        <f t="shared" si="18"/>
        <v>40</v>
      </c>
      <c r="AW17" s="95">
        <f t="shared" si="18"/>
        <v>40</v>
      </c>
      <c r="AX17" s="95">
        <f t="shared" si="18"/>
        <v>45.2</v>
      </c>
      <c r="AY17" s="95">
        <f t="shared" si="18"/>
        <v>45.2</v>
      </c>
      <c r="AZ17" s="95">
        <f t="shared" si="18"/>
        <v>45.2</v>
      </c>
      <c r="BA17" s="95">
        <f t="shared" si="18"/>
        <v>40</v>
      </c>
      <c r="BB17" s="95">
        <f t="shared" si="18"/>
        <v>40</v>
      </c>
      <c r="BC17" s="95">
        <f t="shared" si="18"/>
        <v>40</v>
      </c>
      <c r="BD17" s="95">
        <f t="shared" si="18"/>
        <v>40</v>
      </c>
      <c r="BE17" s="95">
        <f t="shared" si="18"/>
        <v>40</v>
      </c>
      <c r="BF17" s="95">
        <f t="shared" si="18"/>
        <v>40</v>
      </c>
      <c r="BG17" s="95">
        <f t="shared" si="18"/>
        <v>40</v>
      </c>
      <c r="BH17" s="95">
        <f t="shared" si="18"/>
        <v>40</v>
      </c>
      <c r="BI17" s="95">
        <f t="shared" si="18"/>
        <v>40</v>
      </c>
      <c r="BJ17" s="95">
        <f t="shared" si="18"/>
        <v>40</v>
      </c>
      <c r="BK17" s="95">
        <f t="shared" si="18"/>
        <v>40</v>
      </c>
      <c r="BL17" s="95">
        <f t="shared" si="18"/>
        <v>40</v>
      </c>
      <c r="BM17" s="95">
        <f t="shared" si="18"/>
        <v>40</v>
      </c>
      <c r="BN17" s="95">
        <f t="shared" si="18"/>
        <v>40</v>
      </c>
      <c r="BO17" s="95">
        <f t="shared" si="18"/>
        <v>40</v>
      </c>
      <c r="BP17" s="95">
        <f t="shared" si="18"/>
        <v>40</v>
      </c>
      <c r="BQ17" s="95">
        <f t="shared" si="18"/>
        <v>40</v>
      </c>
      <c r="BR17" s="95">
        <f t="shared" si="18"/>
        <v>40</v>
      </c>
      <c r="BS17" s="95">
        <f t="shared" si="18"/>
        <v>40</v>
      </c>
      <c r="BT17" s="95">
        <f t="shared" si="18"/>
        <v>40</v>
      </c>
      <c r="BU17" s="95">
        <f t="shared" si="18"/>
        <v>40</v>
      </c>
      <c r="BV17" s="95">
        <f t="shared" si="18"/>
        <v>45.2</v>
      </c>
      <c r="BW17" s="95">
        <f t="shared" si="18"/>
        <v>45.2</v>
      </c>
      <c r="BX17" s="95">
        <f t="shared" si="18"/>
        <v>45.2</v>
      </c>
      <c r="BY17" s="95">
        <f t="shared" si="18"/>
        <v>45.2</v>
      </c>
      <c r="BZ17" s="95">
        <f t="shared" ref="BZ17" si="19">$C$15-BZ16</f>
        <v>45.2</v>
      </c>
    </row>
    <row r="18" spans="1:78" s="130" customFormat="1" ht="8.25" customHeight="1" x14ac:dyDescent="0.3">
      <c r="A18" s="124"/>
      <c r="B18" s="124"/>
      <c r="C18" s="140"/>
      <c r="D18" s="140"/>
      <c r="E18" s="140"/>
      <c r="F18" s="140"/>
      <c r="G18" s="140"/>
      <c r="H18" s="140"/>
      <c r="I18" s="140"/>
      <c r="J18" s="125"/>
      <c r="K18" s="126"/>
      <c r="L18" s="125"/>
      <c r="M18" s="127"/>
      <c r="N18" s="127"/>
      <c r="O18" s="127"/>
      <c r="P18" s="128"/>
      <c r="Q18" s="128"/>
      <c r="R18" s="129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</row>
    <row r="19" spans="1:78" x14ac:dyDescent="0.3">
      <c r="A19" s="151" t="s">
        <v>126</v>
      </c>
      <c r="B19" s="151">
        <v>12</v>
      </c>
      <c r="C19" s="154">
        <v>154</v>
      </c>
      <c r="D19" s="154">
        <v>300</v>
      </c>
      <c r="E19" s="154">
        <f t="shared" ref="E19" si="20">B19*C19</f>
        <v>1848</v>
      </c>
      <c r="F19" s="154">
        <v>1.3</v>
      </c>
      <c r="G19" s="154">
        <v>5.3</v>
      </c>
      <c r="H19" s="154">
        <v>4.29</v>
      </c>
      <c r="I19" s="154">
        <v>7</v>
      </c>
      <c r="J19" s="106" t="s">
        <v>158</v>
      </c>
      <c r="K19" s="106"/>
      <c r="L19" s="106"/>
      <c r="M19" s="144">
        <f>$B$19*((M5*$G$19)+(M4*$F$19))</f>
        <v>158.39999999999998</v>
      </c>
      <c r="N19" s="144">
        <f t="shared" ref="N19:BY19" si="21">$B$19*((N5*$G$19)+(N4*$F$19))</f>
        <v>158.39999999999998</v>
      </c>
      <c r="O19" s="144">
        <f t="shared" si="21"/>
        <v>268.79999999999995</v>
      </c>
      <c r="P19" s="144">
        <f t="shared" si="21"/>
        <v>252</v>
      </c>
      <c r="Q19" s="144">
        <f t="shared" si="21"/>
        <v>506.4</v>
      </c>
      <c r="R19" s="144">
        <f t="shared" si="21"/>
        <v>506.4</v>
      </c>
      <c r="S19" s="144">
        <f t="shared" si="21"/>
        <v>63.599999999999994</v>
      </c>
      <c r="T19" s="144">
        <f t="shared" si="21"/>
        <v>63.599999999999994</v>
      </c>
      <c r="U19" s="144">
        <f t="shared" si="21"/>
        <v>63.599999999999994</v>
      </c>
      <c r="V19" s="144">
        <f t="shared" si="21"/>
        <v>63.599999999999994</v>
      </c>
      <c r="W19" s="144">
        <f t="shared" si="21"/>
        <v>63.599999999999994</v>
      </c>
      <c r="X19" s="144">
        <f t="shared" si="21"/>
        <v>189.60000000000002</v>
      </c>
      <c r="Y19" s="144">
        <f t="shared" si="21"/>
        <v>428.4</v>
      </c>
      <c r="Z19" s="144">
        <f t="shared" si="21"/>
        <v>253.2</v>
      </c>
      <c r="AA19" s="144">
        <f t="shared" si="21"/>
        <v>253.2</v>
      </c>
      <c r="AB19" s="144">
        <f t="shared" si="21"/>
        <v>253.2</v>
      </c>
      <c r="AC19" s="144">
        <f t="shared" si="21"/>
        <v>253.2</v>
      </c>
      <c r="AD19" s="144">
        <f t="shared" si="21"/>
        <v>253.2</v>
      </c>
      <c r="AE19" s="144">
        <f t="shared" si="21"/>
        <v>0</v>
      </c>
      <c r="AF19" s="144">
        <f t="shared" si="21"/>
        <v>0</v>
      </c>
      <c r="AG19" s="144">
        <f t="shared" si="21"/>
        <v>0</v>
      </c>
      <c r="AH19" s="144">
        <f t="shared" si="21"/>
        <v>253.2</v>
      </c>
      <c r="AI19" s="144">
        <f t="shared" si="21"/>
        <v>253.2</v>
      </c>
      <c r="AJ19" s="144">
        <f t="shared" si="21"/>
        <v>253.2</v>
      </c>
      <c r="AK19" s="144">
        <f t="shared" si="21"/>
        <v>253.2</v>
      </c>
      <c r="AL19" s="144">
        <f t="shared" si="21"/>
        <v>253.2</v>
      </c>
      <c r="AM19" s="144">
        <f t="shared" si="21"/>
        <v>253.2</v>
      </c>
      <c r="AN19" s="144">
        <f t="shared" si="21"/>
        <v>253.2</v>
      </c>
      <c r="AO19" s="144">
        <f t="shared" si="21"/>
        <v>253.2</v>
      </c>
      <c r="AP19" s="144">
        <f t="shared" si="21"/>
        <v>253.2</v>
      </c>
      <c r="AQ19" s="144">
        <f t="shared" si="21"/>
        <v>253.2</v>
      </c>
      <c r="AR19" s="144">
        <f t="shared" si="21"/>
        <v>253.2</v>
      </c>
      <c r="AS19" s="144">
        <f t="shared" si="21"/>
        <v>253.2</v>
      </c>
      <c r="AT19" s="144">
        <f t="shared" si="21"/>
        <v>253.2</v>
      </c>
      <c r="AU19" s="144">
        <f t="shared" si="21"/>
        <v>253.2</v>
      </c>
      <c r="AV19" s="144">
        <f t="shared" si="21"/>
        <v>253.2</v>
      </c>
      <c r="AW19" s="144">
        <f t="shared" si="21"/>
        <v>253.2</v>
      </c>
      <c r="AX19" s="144">
        <f t="shared" si="21"/>
        <v>158.39999999999998</v>
      </c>
      <c r="AY19" s="144">
        <f t="shared" si="21"/>
        <v>158.39999999999998</v>
      </c>
      <c r="AZ19" s="144">
        <f t="shared" si="21"/>
        <v>158.39999999999998</v>
      </c>
      <c r="BA19" s="144">
        <f t="shared" si="21"/>
        <v>253.2</v>
      </c>
      <c r="BB19" s="144">
        <f t="shared" si="21"/>
        <v>253.2</v>
      </c>
      <c r="BC19" s="144">
        <f t="shared" si="21"/>
        <v>253.2</v>
      </c>
      <c r="BD19" s="144">
        <f t="shared" si="21"/>
        <v>253.2</v>
      </c>
      <c r="BE19" s="144">
        <f t="shared" si="21"/>
        <v>253.2</v>
      </c>
      <c r="BF19" s="144">
        <f t="shared" si="21"/>
        <v>253.2</v>
      </c>
      <c r="BG19" s="144">
        <f t="shared" si="21"/>
        <v>253.2</v>
      </c>
      <c r="BH19" s="144">
        <f t="shared" si="21"/>
        <v>253.2</v>
      </c>
      <c r="BI19" s="144">
        <f t="shared" si="21"/>
        <v>253.2</v>
      </c>
      <c r="BJ19" s="144">
        <f t="shared" si="21"/>
        <v>253.2</v>
      </c>
      <c r="BK19" s="144">
        <f t="shared" si="21"/>
        <v>253.2</v>
      </c>
      <c r="BL19" s="144">
        <f t="shared" si="21"/>
        <v>253.2</v>
      </c>
      <c r="BM19" s="144">
        <f t="shared" si="21"/>
        <v>253.2</v>
      </c>
      <c r="BN19" s="144">
        <f t="shared" si="21"/>
        <v>253.2</v>
      </c>
      <c r="BO19" s="144">
        <f t="shared" si="21"/>
        <v>253.2</v>
      </c>
      <c r="BP19" s="144">
        <f t="shared" si="21"/>
        <v>253.2</v>
      </c>
      <c r="BQ19" s="144">
        <f t="shared" si="21"/>
        <v>253.2</v>
      </c>
      <c r="BR19" s="144">
        <f t="shared" si="21"/>
        <v>253.2</v>
      </c>
      <c r="BS19" s="144">
        <f t="shared" si="21"/>
        <v>253.2</v>
      </c>
      <c r="BT19" s="144">
        <f t="shared" si="21"/>
        <v>253.2</v>
      </c>
      <c r="BU19" s="144">
        <f t="shared" si="21"/>
        <v>253.2</v>
      </c>
      <c r="BV19" s="144">
        <f t="shared" si="21"/>
        <v>158.39999999999998</v>
      </c>
      <c r="BW19" s="144">
        <f t="shared" si="21"/>
        <v>158.39999999999998</v>
      </c>
      <c r="BX19" s="144">
        <f t="shared" si="21"/>
        <v>158.39999999999998</v>
      </c>
      <c r="BY19" s="144">
        <f t="shared" si="21"/>
        <v>158.39999999999998</v>
      </c>
      <c r="BZ19" s="144">
        <f t="shared" ref="BZ19" si="22">$B$19*((BZ5*$G$19)+(BZ4*$F$19))</f>
        <v>158.39999999999998</v>
      </c>
    </row>
    <row r="20" spans="1:78" x14ac:dyDescent="0.3">
      <c r="A20" s="152"/>
      <c r="B20" s="152"/>
      <c r="C20" s="155"/>
      <c r="D20" s="155"/>
      <c r="E20" s="155"/>
      <c r="F20" s="155"/>
      <c r="G20" s="155"/>
      <c r="H20" s="155"/>
      <c r="I20" s="155"/>
      <c r="J20" s="106" t="s">
        <v>159</v>
      </c>
      <c r="K20" s="106"/>
      <c r="L20" s="106"/>
      <c r="M20" s="76">
        <f>M19/$B$19</f>
        <v>13.199999999999998</v>
      </c>
      <c r="N20" s="76">
        <f t="shared" ref="N20:BY20" si="23">N19/$B$19</f>
        <v>13.199999999999998</v>
      </c>
      <c r="O20" s="76">
        <f t="shared" si="23"/>
        <v>22.399999999999995</v>
      </c>
      <c r="P20" s="76">
        <f t="shared" si="23"/>
        <v>21</v>
      </c>
      <c r="Q20" s="76">
        <f t="shared" si="23"/>
        <v>42.199999999999996</v>
      </c>
      <c r="R20" s="76">
        <f t="shared" si="23"/>
        <v>42.199999999999996</v>
      </c>
      <c r="S20" s="76">
        <f t="shared" si="23"/>
        <v>5.3</v>
      </c>
      <c r="T20" s="76">
        <f t="shared" si="23"/>
        <v>5.3</v>
      </c>
      <c r="U20" s="76">
        <f t="shared" si="23"/>
        <v>5.3</v>
      </c>
      <c r="V20" s="76">
        <f t="shared" si="23"/>
        <v>5.3</v>
      </c>
      <c r="W20" s="76">
        <f t="shared" si="23"/>
        <v>5.3</v>
      </c>
      <c r="X20" s="76">
        <f t="shared" si="23"/>
        <v>15.800000000000002</v>
      </c>
      <c r="Y20" s="76">
        <f t="shared" si="23"/>
        <v>35.699999999999996</v>
      </c>
      <c r="Z20" s="76">
        <f t="shared" si="23"/>
        <v>21.099999999999998</v>
      </c>
      <c r="AA20" s="76">
        <f t="shared" si="23"/>
        <v>21.099999999999998</v>
      </c>
      <c r="AB20" s="76">
        <f t="shared" si="23"/>
        <v>21.099999999999998</v>
      </c>
      <c r="AC20" s="76">
        <f t="shared" si="23"/>
        <v>21.099999999999998</v>
      </c>
      <c r="AD20" s="76">
        <f t="shared" si="23"/>
        <v>21.099999999999998</v>
      </c>
      <c r="AE20" s="76">
        <f t="shared" si="23"/>
        <v>0</v>
      </c>
      <c r="AF20" s="76">
        <f t="shared" si="23"/>
        <v>0</v>
      </c>
      <c r="AG20" s="76">
        <f t="shared" si="23"/>
        <v>0</v>
      </c>
      <c r="AH20" s="76">
        <f t="shared" si="23"/>
        <v>21.099999999999998</v>
      </c>
      <c r="AI20" s="76">
        <f t="shared" si="23"/>
        <v>21.099999999999998</v>
      </c>
      <c r="AJ20" s="76">
        <f t="shared" si="23"/>
        <v>21.099999999999998</v>
      </c>
      <c r="AK20" s="76">
        <f t="shared" si="23"/>
        <v>21.099999999999998</v>
      </c>
      <c r="AL20" s="76">
        <f t="shared" si="23"/>
        <v>21.099999999999998</v>
      </c>
      <c r="AM20" s="76">
        <f t="shared" si="23"/>
        <v>21.099999999999998</v>
      </c>
      <c r="AN20" s="76">
        <f t="shared" si="23"/>
        <v>21.099999999999998</v>
      </c>
      <c r="AO20" s="76">
        <f t="shared" si="23"/>
        <v>21.099999999999998</v>
      </c>
      <c r="AP20" s="76">
        <f t="shared" si="23"/>
        <v>21.099999999999998</v>
      </c>
      <c r="AQ20" s="76">
        <f t="shared" si="23"/>
        <v>21.099999999999998</v>
      </c>
      <c r="AR20" s="76">
        <f t="shared" si="23"/>
        <v>21.099999999999998</v>
      </c>
      <c r="AS20" s="76">
        <f t="shared" si="23"/>
        <v>21.099999999999998</v>
      </c>
      <c r="AT20" s="76">
        <f t="shared" si="23"/>
        <v>21.099999999999998</v>
      </c>
      <c r="AU20" s="76">
        <f t="shared" si="23"/>
        <v>21.099999999999998</v>
      </c>
      <c r="AV20" s="76">
        <f t="shared" si="23"/>
        <v>21.099999999999998</v>
      </c>
      <c r="AW20" s="76">
        <f t="shared" si="23"/>
        <v>21.099999999999998</v>
      </c>
      <c r="AX20" s="76">
        <f t="shared" si="23"/>
        <v>13.199999999999998</v>
      </c>
      <c r="AY20" s="76">
        <f t="shared" si="23"/>
        <v>13.199999999999998</v>
      </c>
      <c r="AZ20" s="76">
        <f t="shared" si="23"/>
        <v>13.199999999999998</v>
      </c>
      <c r="BA20" s="76">
        <f t="shared" si="23"/>
        <v>21.099999999999998</v>
      </c>
      <c r="BB20" s="76">
        <f t="shared" si="23"/>
        <v>21.099999999999998</v>
      </c>
      <c r="BC20" s="76">
        <f t="shared" si="23"/>
        <v>21.099999999999998</v>
      </c>
      <c r="BD20" s="76">
        <f t="shared" si="23"/>
        <v>21.099999999999998</v>
      </c>
      <c r="BE20" s="76">
        <f t="shared" si="23"/>
        <v>21.099999999999998</v>
      </c>
      <c r="BF20" s="76">
        <f t="shared" si="23"/>
        <v>21.099999999999998</v>
      </c>
      <c r="BG20" s="76">
        <f t="shared" si="23"/>
        <v>21.099999999999998</v>
      </c>
      <c r="BH20" s="76">
        <f t="shared" si="23"/>
        <v>21.099999999999998</v>
      </c>
      <c r="BI20" s="76">
        <f t="shared" si="23"/>
        <v>21.099999999999998</v>
      </c>
      <c r="BJ20" s="76">
        <f t="shared" si="23"/>
        <v>21.099999999999998</v>
      </c>
      <c r="BK20" s="76">
        <f t="shared" si="23"/>
        <v>21.099999999999998</v>
      </c>
      <c r="BL20" s="76">
        <f t="shared" si="23"/>
        <v>21.099999999999998</v>
      </c>
      <c r="BM20" s="76">
        <f t="shared" si="23"/>
        <v>21.099999999999998</v>
      </c>
      <c r="BN20" s="76">
        <f t="shared" si="23"/>
        <v>21.099999999999998</v>
      </c>
      <c r="BO20" s="76">
        <f t="shared" si="23"/>
        <v>21.099999999999998</v>
      </c>
      <c r="BP20" s="76">
        <f t="shared" si="23"/>
        <v>21.099999999999998</v>
      </c>
      <c r="BQ20" s="76">
        <f t="shared" si="23"/>
        <v>21.099999999999998</v>
      </c>
      <c r="BR20" s="76">
        <f t="shared" si="23"/>
        <v>21.099999999999998</v>
      </c>
      <c r="BS20" s="76">
        <f t="shared" si="23"/>
        <v>21.099999999999998</v>
      </c>
      <c r="BT20" s="76">
        <f t="shared" si="23"/>
        <v>21.099999999999998</v>
      </c>
      <c r="BU20" s="76">
        <f t="shared" si="23"/>
        <v>21.099999999999998</v>
      </c>
      <c r="BV20" s="76">
        <f t="shared" si="23"/>
        <v>13.199999999999998</v>
      </c>
      <c r="BW20" s="76">
        <f t="shared" si="23"/>
        <v>13.199999999999998</v>
      </c>
      <c r="BX20" s="76">
        <f t="shared" si="23"/>
        <v>13.199999999999998</v>
      </c>
      <c r="BY20" s="76">
        <f t="shared" si="23"/>
        <v>13.199999999999998</v>
      </c>
      <c r="BZ20" s="76">
        <f t="shared" ref="BZ20" si="24">BZ19/$B$19</f>
        <v>13.199999999999998</v>
      </c>
    </row>
    <row r="21" spans="1:78" x14ac:dyDescent="0.3">
      <c r="A21" s="153"/>
      <c r="B21" s="153"/>
      <c r="C21" s="156"/>
      <c r="D21" s="156"/>
      <c r="E21" s="156"/>
      <c r="F21" s="156"/>
      <c r="G21" s="156"/>
      <c r="H21" s="156"/>
      <c r="I21" s="156"/>
      <c r="J21" s="106" t="s">
        <v>160</v>
      </c>
      <c r="K21" s="107"/>
      <c r="L21" s="106"/>
      <c r="M21" s="95">
        <f>$C$19-M20</f>
        <v>140.80000000000001</v>
      </c>
      <c r="N21" s="95">
        <f t="shared" ref="N21:BY21" si="25">$C$19-N20</f>
        <v>140.80000000000001</v>
      </c>
      <c r="O21" s="95">
        <f t="shared" si="25"/>
        <v>131.6</v>
      </c>
      <c r="P21" s="95">
        <f t="shared" si="25"/>
        <v>133</v>
      </c>
      <c r="Q21" s="95">
        <f t="shared" si="25"/>
        <v>111.80000000000001</v>
      </c>
      <c r="R21" s="95">
        <f t="shared" si="25"/>
        <v>111.80000000000001</v>
      </c>
      <c r="S21" s="95">
        <f t="shared" si="25"/>
        <v>148.69999999999999</v>
      </c>
      <c r="T21" s="95">
        <f t="shared" si="25"/>
        <v>148.69999999999999</v>
      </c>
      <c r="U21" s="95">
        <f t="shared" si="25"/>
        <v>148.69999999999999</v>
      </c>
      <c r="V21" s="95">
        <f t="shared" si="25"/>
        <v>148.69999999999999</v>
      </c>
      <c r="W21" s="95">
        <f t="shared" si="25"/>
        <v>148.69999999999999</v>
      </c>
      <c r="X21" s="95">
        <f t="shared" si="25"/>
        <v>138.19999999999999</v>
      </c>
      <c r="Y21" s="95">
        <f t="shared" si="25"/>
        <v>118.30000000000001</v>
      </c>
      <c r="Z21" s="95">
        <f t="shared" si="25"/>
        <v>132.9</v>
      </c>
      <c r="AA21" s="95">
        <f t="shared" si="25"/>
        <v>132.9</v>
      </c>
      <c r="AB21" s="95">
        <f t="shared" si="25"/>
        <v>132.9</v>
      </c>
      <c r="AC21" s="95">
        <f t="shared" si="25"/>
        <v>132.9</v>
      </c>
      <c r="AD21" s="95">
        <f t="shared" si="25"/>
        <v>132.9</v>
      </c>
      <c r="AE21" s="95">
        <f t="shared" si="25"/>
        <v>154</v>
      </c>
      <c r="AF21" s="95">
        <f t="shared" si="25"/>
        <v>154</v>
      </c>
      <c r="AG21" s="95">
        <f t="shared" si="25"/>
        <v>154</v>
      </c>
      <c r="AH21" s="95">
        <f t="shared" si="25"/>
        <v>132.9</v>
      </c>
      <c r="AI21" s="95">
        <f t="shared" si="25"/>
        <v>132.9</v>
      </c>
      <c r="AJ21" s="95">
        <f t="shared" si="25"/>
        <v>132.9</v>
      </c>
      <c r="AK21" s="95">
        <f t="shared" si="25"/>
        <v>132.9</v>
      </c>
      <c r="AL21" s="95">
        <f t="shared" si="25"/>
        <v>132.9</v>
      </c>
      <c r="AM21" s="95">
        <f t="shared" si="25"/>
        <v>132.9</v>
      </c>
      <c r="AN21" s="95">
        <f t="shared" si="25"/>
        <v>132.9</v>
      </c>
      <c r="AO21" s="95">
        <f t="shared" si="25"/>
        <v>132.9</v>
      </c>
      <c r="AP21" s="95">
        <f t="shared" si="25"/>
        <v>132.9</v>
      </c>
      <c r="AQ21" s="95">
        <f t="shared" si="25"/>
        <v>132.9</v>
      </c>
      <c r="AR21" s="95">
        <f t="shared" si="25"/>
        <v>132.9</v>
      </c>
      <c r="AS21" s="95">
        <f t="shared" si="25"/>
        <v>132.9</v>
      </c>
      <c r="AT21" s="95">
        <f t="shared" si="25"/>
        <v>132.9</v>
      </c>
      <c r="AU21" s="95">
        <f t="shared" si="25"/>
        <v>132.9</v>
      </c>
      <c r="AV21" s="95">
        <f t="shared" si="25"/>
        <v>132.9</v>
      </c>
      <c r="AW21" s="95">
        <f t="shared" si="25"/>
        <v>132.9</v>
      </c>
      <c r="AX21" s="95">
        <f t="shared" si="25"/>
        <v>140.80000000000001</v>
      </c>
      <c r="AY21" s="95">
        <f t="shared" si="25"/>
        <v>140.80000000000001</v>
      </c>
      <c r="AZ21" s="95">
        <f t="shared" si="25"/>
        <v>140.80000000000001</v>
      </c>
      <c r="BA21" s="95">
        <f t="shared" si="25"/>
        <v>132.9</v>
      </c>
      <c r="BB21" s="95">
        <f t="shared" si="25"/>
        <v>132.9</v>
      </c>
      <c r="BC21" s="95">
        <f t="shared" si="25"/>
        <v>132.9</v>
      </c>
      <c r="BD21" s="95">
        <f t="shared" si="25"/>
        <v>132.9</v>
      </c>
      <c r="BE21" s="95">
        <f t="shared" si="25"/>
        <v>132.9</v>
      </c>
      <c r="BF21" s="95">
        <f t="shared" si="25"/>
        <v>132.9</v>
      </c>
      <c r="BG21" s="95">
        <f t="shared" si="25"/>
        <v>132.9</v>
      </c>
      <c r="BH21" s="95">
        <f t="shared" si="25"/>
        <v>132.9</v>
      </c>
      <c r="BI21" s="95">
        <f t="shared" si="25"/>
        <v>132.9</v>
      </c>
      <c r="BJ21" s="95">
        <f t="shared" si="25"/>
        <v>132.9</v>
      </c>
      <c r="BK21" s="95">
        <f t="shared" si="25"/>
        <v>132.9</v>
      </c>
      <c r="BL21" s="95">
        <f t="shared" si="25"/>
        <v>132.9</v>
      </c>
      <c r="BM21" s="95">
        <f t="shared" si="25"/>
        <v>132.9</v>
      </c>
      <c r="BN21" s="95">
        <f t="shared" si="25"/>
        <v>132.9</v>
      </c>
      <c r="BO21" s="95">
        <f t="shared" si="25"/>
        <v>132.9</v>
      </c>
      <c r="BP21" s="95">
        <f t="shared" si="25"/>
        <v>132.9</v>
      </c>
      <c r="BQ21" s="95">
        <f t="shared" si="25"/>
        <v>132.9</v>
      </c>
      <c r="BR21" s="95">
        <f t="shared" si="25"/>
        <v>132.9</v>
      </c>
      <c r="BS21" s="95">
        <f t="shared" si="25"/>
        <v>132.9</v>
      </c>
      <c r="BT21" s="95">
        <f t="shared" si="25"/>
        <v>132.9</v>
      </c>
      <c r="BU21" s="95">
        <f t="shared" si="25"/>
        <v>132.9</v>
      </c>
      <c r="BV21" s="95">
        <f t="shared" si="25"/>
        <v>140.80000000000001</v>
      </c>
      <c r="BW21" s="95">
        <f t="shared" si="25"/>
        <v>140.80000000000001</v>
      </c>
      <c r="BX21" s="95">
        <f t="shared" si="25"/>
        <v>140.80000000000001</v>
      </c>
      <c r="BY21" s="95">
        <f t="shared" si="25"/>
        <v>140.80000000000001</v>
      </c>
      <c r="BZ21" s="95">
        <f t="shared" ref="BZ21" si="26">$C$19-BZ20</f>
        <v>140.80000000000001</v>
      </c>
    </row>
    <row r="22" spans="1:78" s="130" customFormat="1" ht="9" customHeight="1" x14ac:dyDescent="0.3">
      <c r="A22" s="124"/>
      <c r="B22" s="124"/>
      <c r="C22" s="140"/>
      <c r="D22" s="141"/>
      <c r="E22" s="140"/>
      <c r="F22" s="140"/>
      <c r="G22" s="131"/>
      <c r="H22" s="124"/>
      <c r="I22" s="132"/>
      <c r="J22" s="125"/>
      <c r="K22" s="126"/>
      <c r="L22" s="125"/>
      <c r="M22" s="127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</row>
    <row r="23" spans="1:78" x14ac:dyDescent="0.3">
      <c r="A23" s="157" t="s">
        <v>127</v>
      </c>
      <c r="B23" s="157">
        <v>1</v>
      </c>
      <c r="C23" s="154">
        <v>44</v>
      </c>
      <c r="D23" s="142"/>
      <c r="E23" s="154">
        <f t="shared" ref="E23" si="27">B23*C23</f>
        <v>44</v>
      </c>
      <c r="F23" s="154">
        <v>6.5</v>
      </c>
      <c r="G23" s="125"/>
      <c r="H23" s="310"/>
      <c r="I23" s="320"/>
      <c r="J23" s="106" t="s">
        <v>158</v>
      </c>
      <c r="K23" s="106"/>
      <c r="L23" s="106"/>
      <c r="M23" s="144">
        <f>$B$23*($F$23*(M4+M5))</f>
        <v>26</v>
      </c>
      <c r="N23" s="144">
        <f t="shared" ref="N23:BY23" si="28">$B$23*($F$23*(N4+N5))</f>
        <v>26</v>
      </c>
      <c r="O23" s="144">
        <f t="shared" si="28"/>
        <v>52</v>
      </c>
      <c r="P23" s="144">
        <f t="shared" si="28"/>
        <v>65</v>
      </c>
      <c r="Q23" s="144">
        <f t="shared" si="28"/>
        <v>91</v>
      </c>
      <c r="R23" s="144">
        <f t="shared" si="28"/>
        <v>91</v>
      </c>
      <c r="S23" s="144">
        <f t="shared" si="28"/>
        <v>6.5</v>
      </c>
      <c r="T23" s="144">
        <f t="shared" si="28"/>
        <v>6.5</v>
      </c>
      <c r="U23" s="144">
        <f t="shared" si="28"/>
        <v>6.5</v>
      </c>
      <c r="V23" s="144">
        <f t="shared" si="28"/>
        <v>6.5</v>
      </c>
      <c r="W23" s="144">
        <f t="shared" si="28"/>
        <v>6.5</v>
      </c>
      <c r="X23" s="144">
        <f t="shared" si="28"/>
        <v>39</v>
      </c>
      <c r="Y23" s="144">
        <f t="shared" si="28"/>
        <v>58.5</v>
      </c>
      <c r="Z23" s="144">
        <f t="shared" si="28"/>
        <v>45.5</v>
      </c>
      <c r="AA23" s="144">
        <f t="shared" si="28"/>
        <v>45.5</v>
      </c>
      <c r="AB23" s="144">
        <f t="shared" si="28"/>
        <v>45.5</v>
      </c>
      <c r="AC23" s="144">
        <f t="shared" si="28"/>
        <v>45.5</v>
      </c>
      <c r="AD23" s="144">
        <f t="shared" si="28"/>
        <v>45.5</v>
      </c>
      <c r="AE23" s="144">
        <f t="shared" si="28"/>
        <v>0</v>
      </c>
      <c r="AF23" s="144">
        <f t="shared" si="28"/>
        <v>0</v>
      </c>
      <c r="AG23" s="144">
        <f t="shared" si="28"/>
        <v>0</v>
      </c>
      <c r="AH23" s="144">
        <f t="shared" si="28"/>
        <v>45.5</v>
      </c>
      <c r="AI23" s="144">
        <f t="shared" si="28"/>
        <v>45.5</v>
      </c>
      <c r="AJ23" s="144">
        <f t="shared" si="28"/>
        <v>45.5</v>
      </c>
      <c r="AK23" s="144">
        <f t="shared" si="28"/>
        <v>45.5</v>
      </c>
      <c r="AL23" s="144">
        <f t="shared" si="28"/>
        <v>45.5</v>
      </c>
      <c r="AM23" s="144">
        <f t="shared" si="28"/>
        <v>45.5</v>
      </c>
      <c r="AN23" s="144">
        <f t="shared" si="28"/>
        <v>45.5</v>
      </c>
      <c r="AO23" s="144">
        <f t="shared" si="28"/>
        <v>45.5</v>
      </c>
      <c r="AP23" s="144">
        <f t="shared" si="28"/>
        <v>45.5</v>
      </c>
      <c r="AQ23" s="144">
        <f t="shared" si="28"/>
        <v>45.5</v>
      </c>
      <c r="AR23" s="144">
        <f t="shared" si="28"/>
        <v>45.5</v>
      </c>
      <c r="AS23" s="144">
        <f t="shared" si="28"/>
        <v>45.5</v>
      </c>
      <c r="AT23" s="144">
        <f t="shared" si="28"/>
        <v>45.5</v>
      </c>
      <c r="AU23" s="144">
        <f t="shared" si="28"/>
        <v>45.5</v>
      </c>
      <c r="AV23" s="144">
        <f t="shared" si="28"/>
        <v>45.5</v>
      </c>
      <c r="AW23" s="144">
        <f t="shared" si="28"/>
        <v>45.5</v>
      </c>
      <c r="AX23" s="144">
        <f t="shared" si="28"/>
        <v>26</v>
      </c>
      <c r="AY23" s="144">
        <f t="shared" si="28"/>
        <v>26</v>
      </c>
      <c r="AZ23" s="144">
        <f t="shared" si="28"/>
        <v>26</v>
      </c>
      <c r="BA23" s="144">
        <f t="shared" si="28"/>
        <v>45.5</v>
      </c>
      <c r="BB23" s="144">
        <f t="shared" si="28"/>
        <v>45.5</v>
      </c>
      <c r="BC23" s="144">
        <f t="shared" si="28"/>
        <v>45.5</v>
      </c>
      <c r="BD23" s="144">
        <f t="shared" si="28"/>
        <v>45.5</v>
      </c>
      <c r="BE23" s="144">
        <f t="shared" si="28"/>
        <v>45.5</v>
      </c>
      <c r="BF23" s="144">
        <f t="shared" si="28"/>
        <v>45.5</v>
      </c>
      <c r="BG23" s="144">
        <f t="shared" si="28"/>
        <v>45.5</v>
      </c>
      <c r="BH23" s="144">
        <f t="shared" si="28"/>
        <v>45.5</v>
      </c>
      <c r="BI23" s="144">
        <f t="shared" si="28"/>
        <v>45.5</v>
      </c>
      <c r="BJ23" s="144">
        <f t="shared" si="28"/>
        <v>45.5</v>
      </c>
      <c r="BK23" s="144">
        <f t="shared" si="28"/>
        <v>45.5</v>
      </c>
      <c r="BL23" s="144">
        <f t="shared" si="28"/>
        <v>45.5</v>
      </c>
      <c r="BM23" s="144">
        <f t="shared" si="28"/>
        <v>45.5</v>
      </c>
      <c r="BN23" s="144">
        <f t="shared" si="28"/>
        <v>45.5</v>
      </c>
      <c r="BO23" s="144">
        <f t="shared" si="28"/>
        <v>45.5</v>
      </c>
      <c r="BP23" s="144">
        <f t="shared" si="28"/>
        <v>45.5</v>
      </c>
      <c r="BQ23" s="144">
        <f t="shared" si="28"/>
        <v>45.5</v>
      </c>
      <c r="BR23" s="144">
        <f t="shared" si="28"/>
        <v>45.5</v>
      </c>
      <c r="BS23" s="144">
        <f t="shared" si="28"/>
        <v>45.5</v>
      </c>
      <c r="BT23" s="144">
        <f t="shared" si="28"/>
        <v>45.5</v>
      </c>
      <c r="BU23" s="144">
        <f t="shared" si="28"/>
        <v>45.5</v>
      </c>
      <c r="BV23" s="144">
        <f t="shared" si="28"/>
        <v>26</v>
      </c>
      <c r="BW23" s="144">
        <f t="shared" si="28"/>
        <v>26</v>
      </c>
      <c r="BX23" s="144">
        <f t="shared" si="28"/>
        <v>26</v>
      </c>
      <c r="BY23" s="144">
        <f t="shared" si="28"/>
        <v>26</v>
      </c>
      <c r="BZ23" s="144">
        <f t="shared" ref="BZ23" si="29">$B$23*($F$23*(BZ4+BZ5))</f>
        <v>26</v>
      </c>
    </row>
    <row r="24" spans="1:78" x14ac:dyDescent="0.3">
      <c r="A24" s="158"/>
      <c r="B24" s="158"/>
      <c r="C24" s="155"/>
      <c r="D24" s="142"/>
      <c r="E24" s="155"/>
      <c r="F24" s="155"/>
      <c r="G24" s="137"/>
      <c r="H24" s="125"/>
      <c r="I24" s="137"/>
      <c r="J24" s="106" t="s">
        <v>159</v>
      </c>
      <c r="K24" s="106"/>
      <c r="L24" s="106"/>
      <c r="M24" s="91">
        <f>M23/$B$23</f>
        <v>26</v>
      </c>
      <c r="N24" s="91">
        <f t="shared" ref="N24:BY24" si="30">N23/$B$23</f>
        <v>26</v>
      </c>
      <c r="O24" s="91">
        <f t="shared" si="30"/>
        <v>52</v>
      </c>
      <c r="P24" s="91">
        <f t="shared" si="30"/>
        <v>65</v>
      </c>
      <c r="Q24" s="91">
        <f t="shared" si="30"/>
        <v>91</v>
      </c>
      <c r="R24" s="91">
        <f t="shared" si="30"/>
        <v>91</v>
      </c>
      <c r="S24" s="91">
        <f t="shared" si="30"/>
        <v>6.5</v>
      </c>
      <c r="T24" s="91">
        <f t="shared" si="30"/>
        <v>6.5</v>
      </c>
      <c r="U24" s="91">
        <f t="shared" si="30"/>
        <v>6.5</v>
      </c>
      <c r="V24" s="91">
        <f t="shared" si="30"/>
        <v>6.5</v>
      </c>
      <c r="W24" s="91">
        <f t="shared" si="30"/>
        <v>6.5</v>
      </c>
      <c r="X24" s="91">
        <f t="shared" si="30"/>
        <v>39</v>
      </c>
      <c r="Y24" s="91">
        <f t="shared" si="30"/>
        <v>58.5</v>
      </c>
      <c r="Z24" s="91">
        <f t="shared" si="30"/>
        <v>45.5</v>
      </c>
      <c r="AA24" s="91">
        <f t="shared" si="30"/>
        <v>45.5</v>
      </c>
      <c r="AB24" s="91">
        <f t="shared" si="30"/>
        <v>45.5</v>
      </c>
      <c r="AC24" s="91">
        <f t="shared" si="30"/>
        <v>45.5</v>
      </c>
      <c r="AD24" s="91">
        <f t="shared" si="30"/>
        <v>45.5</v>
      </c>
      <c r="AE24" s="91">
        <f t="shared" si="30"/>
        <v>0</v>
      </c>
      <c r="AF24" s="91">
        <f t="shared" si="30"/>
        <v>0</v>
      </c>
      <c r="AG24" s="91">
        <f t="shared" si="30"/>
        <v>0</v>
      </c>
      <c r="AH24" s="91">
        <f t="shared" si="30"/>
        <v>45.5</v>
      </c>
      <c r="AI24" s="91">
        <f t="shared" si="30"/>
        <v>45.5</v>
      </c>
      <c r="AJ24" s="91">
        <f t="shared" si="30"/>
        <v>45.5</v>
      </c>
      <c r="AK24" s="91">
        <f t="shared" si="30"/>
        <v>45.5</v>
      </c>
      <c r="AL24" s="91">
        <f t="shared" si="30"/>
        <v>45.5</v>
      </c>
      <c r="AM24" s="91">
        <f t="shared" si="30"/>
        <v>45.5</v>
      </c>
      <c r="AN24" s="91">
        <f t="shared" si="30"/>
        <v>45.5</v>
      </c>
      <c r="AO24" s="91">
        <f t="shared" si="30"/>
        <v>45.5</v>
      </c>
      <c r="AP24" s="91">
        <f t="shared" si="30"/>
        <v>45.5</v>
      </c>
      <c r="AQ24" s="91">
        <f t="shared" si="30"/>
        <v>45.5</v>
      </c>
      <c r="AR24" s="91">
        <f t="shared" si="30"/>
        <v>45.5</v>
      </c>
      <c r="AS24" s="91">
        <f t="shared" si="30"/>
        <v>45.5</v>
      </c>
      <c r="AT24" s="91">
        <f t="shared" si="30"/>
        <v>45.5</v>
      </c>
      <c r="AU24" s="91">
        <f t="shared" si="30"/>
        <v>45.5</v>
      </c>
      <c r="AV24" s="91">
        <f t="shared" si="30"/>
        <v>45.5</v>
      </c>
      <c r="AW24" s="91">
        <f t="shared" si="30"/>
        <v>45.5</v>
      </c>
      <c r="AX24" s="91">
        <f t="shared" si="30"/>
        <v>26</v>
      </c>
      <c r="AY24" s="91">
        <f t="shared" si="30"/>
        <v>26</v>
      </c>
      <c r="AZ24" s="91">
        <f t="shared" si="30"/>
        <v>26</v>
      </c>
      <c r="BA24" s="91">
        <f t="shared" si="30"/>
        <v>45.5</v>
      </c>
      <c r="BB24" s="91">
        <f t="shared" si="30"/>
        <v>45.5</v>
      </c>
      <c r="BC24" s="91">
        <f t="shared" si="30"/>
        <v>45.5</v>
      </c>
      <c r="BD24" s="91">
        <f t="shared" si="30"/>
        <v>45.5</v>
      </c>
      <c r="BE24" s="91">
        <f t="shared" si="30"/>
        <v>45.5</v>
      </c>
      <c r="BF24" s="91">
        <f t="shared" si="30"/>
        <v>45.5</v>
      </c>
      <c r="BG24" s="91">
        <f t="shared" si="30"/>
        <v>45.5</v>
      </c>
      <c r="BH24" s="91">
        <f t="shared" si="30"/>
        <v>45.5</v>
      </c>
      <c r="BI24" s="91">
        <f t="shared" si="30"/>
        <v>45.5</v>
      </c>
      <c r="BJ24" s="91">
        <f t="shared" si="30"/>
        <v>45.5</v>
      </c>
      <c r="BK24" s="91">
        <f t="shared" si="30"/>
        <v>45.5</v>
      </c>
      <c r="BL24" s="91">
        <f t="shared" si="30"/>
        <v>45.5</v>
      </c>
      <c r="BM24" s="91">
        <f t="shared" si="30"/>
        <v>45.5</v>
      </c>
      <c r="BN24" s="91">
        <f t="shared" si="30"/>
        <v>45.5</v>
      </c>
      <c r="BO24" s="91">
        <f t="shared" si="30"/>
        <v>45.5</v>
      </c>
      <c r="BP24" s="91">
        <f t="shared" si="30"/>
        <v>45.5</v>
      </c>
      <c r="BQ24" s="91">
        <f t="shared" si="30"/>
        <v>45.5</v>
      </c>
      <c r="BR24" s="91">
        <f t="shared" si="30"/>
        <v>45.5</v>
      </c>
      <c r="BS24" s="91">
        <f t="shared" si="30"/>
        <v>45.5</v>
      </c>
      <c r="BT24" s="91">
        <f t="shared" si="30"/>
        <v>45.5</v>
      </c>
      <c r="BU24" s="91">
        <f t="shared" si="30"/>
        <v>45.5</v>
      </c>
      <c r="BV24" s="91">
        <f t="shared" si="30"/>
        <v>26</v>
      </c>
      <c r="BW24" s="91">
        <f t="shared" si="30"/>
        <v>26</v>
      </c>
      <c r="BX24" s="91">
        <f t="shared" si="30"/>
        <v>26</v>
      </c>
      <c r="BY24" s="91">
        <f t="shared" si="30"/>
        <v>26</v>
      </c>
      <c r="BZ24" s="91">
        <f t="shared" ref="BZ24" si="31">BZ23/$B$23</f>
        <v>26</v>
      </c>
    </row>
    <row r="25" spans="1:78" x14ac:dyDescent="0.3">
      <c r="A25" s="159"/>
      <c r="B25" s="159"/>
      <c r="C25" s="156"/>
      <c r="D25" s="142"/>
      <c r="E25" s="156"/>
      <c r="F25" s="156"/>
      <c r="G25" s="137"/>
      <c r="H25" s="125"/>
      <c r="I25" s="137"/>
      <c r="J25" s="106" t="s">
        <v>160</v>
      </c>
      <c r="K25" s="107"/>
      <c r="L25" s="106"/>
      <c r="M25" s="95">
        <f>$C$23-M24</f>
        <v>18</v>
      </c>
      <c r="N25" s="95">
        <f t="shared" ref="N25:BY25" si="32">$C$23-N24</f>
        <v>18</v>
      </c>
      <c r="O25" s="95">
        <f>$C$23-O24</f>
        <v>-8</v>
      </c>
      <c r="P25" s="95">
        <f t="shared" si="32"/>
        <v>-21</v>
      </c>
      <c r="Q25" s="95">
        <f t="shared" si="32"/>
        <v>-47</v>
      </c>
      <c r="R25" s="95">
        <f t="shared" si="32"/>
        <v>-47</v>
      </c>
      <c r="S25" s="95">
        <f t="shared" si="32"/>
        <v>37.5</v>
      </c>
      <c r="T25" s="95">
        <f t="shared" si="32"/>
        <v>37.5</v>
      </c>
      <c r="U25" s="95">
        <f t="shared" si="32"/>
        <v>37.5</v>
      </c>
      <c r="V25" s="95">
        <f t="shared" si="32"/>
        <v>37.5</v>
      </c>
      <c r="W25" s="95">
        <f t="shared" si="32"/>
        <v>37.5</v>
      </c>
      <c r="X25" s="95">
        <f t="shared" si="32"/>
        <v>5</v>
      </c>
      <c r="Y25" s="95">
        <f t="shared" si="32"/>
        <v>-14.5</v>
      </c>
      <c r="Z25" s="95">
        <f t="shared" si="32"/>
        <v>-1.5</v>
      </c>
      <c r="AA25" s="95">
        <f t="shared" si="32"/>
        <v>-1.5</v>
      </c>
      <c r="AB25" s="95">
        <f t="shared" si="32"/>
        <v>-1.5</v>
      </c>
      <c r="AC25" s="95">
        <f t="shared" si="32"/>
        <v>-1.5</v>
      </c>
      <c r="AD25" s="95">
        <f t="shared" si="32"/>
        <v>-1.5</v>
      </c>
      <c r="AE25" s="95">
        <f t="shared" si="32"/>
        <v>44</v>
      </c>
      <c r="AF25" s="95">
        <f t="shared" si="32"/>
        <v>44</v>
      </c>
      <c r="AG25" s="95">
        <f t="shared" si="32"/>
        <v>44</v>
      </c>
      <c r="AH25" s="95">
        <f t="shared" si="32"/>
        <v>-1.5</v>
      </c>
      <c r="AI25" s="95">
        <f t="shared" si="32"/>
        <v>-1.5</v>
      </c>
      <c r="AJ25" s="95">
        <f t="shared" si="32"/>
        <v>-1.5</v>
      </c>
      <c r="AK25" s="95">
        <f t="shared" si="32"/>
        <v>-1.5</v>
      </c>
      <c r="AL25" s="95">
        <f t="shared" si="32"/>
        <v>-1.5</v>
      </c>
      <c r="AM25" s="95">
        <f t="shared" si="32"/>
        <v>-1.5</v>
      </c>
      <c r="AN25" s="95">
        <f t="shared" si="32"/>
        <v>-1.5</v>
      </c>
      <c r="AO25" s="95">
        <f t="shared" si="32"/>
        <v>-1.5</v>
      </c>
      <c r="AP25" s="95">
        <f t="shared" si="32"/>
        <v>-1.5</v>
      </c>
      <c r="AQ25" s="95">
        <f t="shared" si="32"/>
        <v>-1.5</v>
      </c>
      <c r="AR25" s="95">
        <f t="shared" si="32"/>
        <v>-1.5</v>
      </c>
      <c r="AS25" s="95">
        <f t="shared" si="32"/>
        <v>-1.5</v>
      </c>
      <c r="AT25" s="95">
        <f t="shared" si="32"/>
        <v>-1.5</v>
      </c>
      <c r="AU25" s="95">
        <f t="shared" si="32"/>
        <v>-1.5</v>
      </c>
      <c r="AV25" s="95">
        <f t="shared" si="32"/>
        <v>-1.5</v>
      </c>
      <c r="AW25" s="95">
        <f t="shared" si="32"/>
        <v>-1.5</v>
      </c>
      <c r="AX25" s="95">
        <f t="shared" si="32"/>
        <v>18</v>
      </c>
      <c r="AY25" s="95">
        <f t="shared" si="32"/>
        <v>18</v>
      </c>
      <c r="AZ25" s="95">
        <f t="shared" si="32"/>
        <v>18</v>
      </c>
      <c r="BA25" s="95">
        <f t="shared" si="32"/>
        <v>-1.5</v>
      </c>
      <c r="BB25" s="95">
        <f t="shared" si="32"/>
        <v>-1.5</v>
      </c>
      <c r="BC25" s="95">
        <f t="shared" si="32"/>
        <v>-1.5</v>
      </c>
      <c r="BD25" s="95">
        <f t="shared" si="32"/>
        <v>-1.5</v>
      </c>
      <c r="BE25" s="95">
        <f t="shared" si="32"/>
        <v>-1.5</v>
      </c>
      <c r="BF25" s="95">
        <f t="shared" si="32"/>
        <v>-1.5</v>
      </c>
      <c r="BG25" s="95">
        <f t="shared" si="32"/>
        <v>-1.5</v>
      </c>
      <c r="BH25" s="95">
        <f t="shared" si="32"/>
        <v>-1.5</v>
      </c>
      <c r="BI25" s="95">
        <f t="shared" si="32"/>
        <v>-1.5</v>
      </c>
      <c r="BJ25" s="95">
        <f t="shared" si="32"/>
        <v>-1.5</v>
      </c>
      <c r="BK25" s="95">
        <f t="shared" si="32"/>
        <v>-1.5</v>
      </c>
      <c r="BL25" s="95">
        <f t="shared" si="32"/>
        <v>-1.5</v>
      </c>
      <c r="BM25" s="95">
        <f t="shared" si="32"/>
        <v>-1.5</v>
      </c>
      <c r="BN25" s="95">
        <f t="shared" si="32"/>
        <v>-1.5</v>
      </c>
      <c r="BO25" s="95">
        <f t="shared" si="32"/>
        <v>-1.5</v>
      </c>
      <c r="BP25" s="95">
        <f t="shared" si="32"/>
        <v>-1.5</v>
      </c>
      <c r="BQ25" s="95">
        <f t="shared" si="32"/>
        <v>-1.5</v>
      </c>
      <c r="BR25" s="95">
        <f t="shared" si="32"/>
        <v>-1.5</v>
      </c>
      <c r="BS25" s="95">
        <f t="shared" si="32"/>
        <v>-1.5</v>
      </c>
      <c r="BT25" s="95">
        <f t="shared" si="32"/>
        <v>-1.5</v>
      </c>
      <c r="BU25" s="95">
        <f t="shared" si="32"/>
        <v>-1.5</v>
      </c>
      <c r="BV25" s="95">
        <f t="shared" si="32"/>
        <v>18</v>
      </c>
      <c r="BW25" s="95">
        <f t="shared" si="32"/>
        <v>18</v>
      </c>
      <c r="BX25" s="95">
        <f t="shared" si="32"/>
        <v>18</v>
      </c>
      <c r="BY25" s="95">
        <f t="shared" si="32"/>
        <v>18</v>
      </c>
      <c r="BZ25" s="95">
        <f t="shared" ref="BZ25" si="33">$C$23-BZ24</f>
        <v>18</v>
      </c>
    </row>
    <row r="26" spans="1:78" s="130" customFormat="1" ht="8.25" customHeight="1" x14ac:dyDescent="0.3">
      <c r="A26" s="124"/>
      <c r="B26" s="124"/>
      <c r="C26" s="140"/>
      <c r="D26" s="142"/>
      <c r="E26" s="140"/>
      <c r="F26" s="140"/>
      <c r="G26" s="137"/>
      <c r="H26" s="138"/>
      <c r="I26" s="139"/>
      <c r="J26" s="125"/>
      <c r="K26" s="126"/>
      <c r="L26" s="125"/>
      <c r="M26" s="127"/>
      <c r="N26" s="125"/>
      <c r="O26" s="109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</row>
    <row r="27" spans="1:78" x14ac:dyDescent="0.3">
      <c r="A27" s="151" t="s">
        <v>128</v>
      </c>
      <c r="B27" s="151">
        <v>1</v>
      </c>
      <c r="C27" s="154">
        <v>8</v>
      </c>
      <c r="D27" s="142"/>
      <c r="E27" s="154">
        <f t="shared" ref="E27" si="34">B27*C27</f>
        <v>8</v>
      </c>
      <c r="F27" s="154">
        <v>2.4</v>
      </c>
      <c r="G27" s="125"/>
      <c r="H27" s="138"/>
      <c r="I27" s="139"/>
      <c r="J27" s="106" t="s">
        <v>158</v>
      </c>
      <c r="K27" s="106"/>
      <c r="L27" s="106"/>
      <c r="M27" s="144">
        <f>$B$27*($F$27*(M4+M5))</f>
        <v>9.6</v>
      </c>
      <c r="N27" s="144">
        <f t="shared" ref="N27:BY27" si="35">$B$27*($F$27*(N4+N5))</f>
        <v>9.6</v>
      </c>
      <c r="O27" s="144">
        <f t="shared" si="35"/>
        <v>19.2</v>
      </c>
      <c r="P27" s="144">
        <f t="shared" si="35"/>
        <v>24</v>
      </c>
      <c r="Q27" s="144">
        <f t="shared" si="35"/>
        <v>33.6</v>
      </c>
      <c r="R27" s="144">
        <f t="shared" si="35"/>
        <v>33.6</v>
      </c>
      <c r="S27" s="144">
        <f t="shared" si="35"/>
        <v>2.4</v>
      </c>
      <c r="T27" s="144">
        <f t="shared" si="35"/>
        <v>2.4</v>
      </c>
      <c r="U27" s="144">
        <f t="shared" si="35"/>
        <v>2.4</v>
      </c>
      <c r="V27" s="144">
        <f t="shared" si="35"/>
        <v>2.4</v>
      </c>
      <c r="W27" s="144">
        <f t="shared" si="35"/>
        <v>2.4</v>
      </c>
      <c r="X27" s="144">
        <f t="shared" si="35"/>
        <v>14.399999999999999</v>
      </c>
      <c r="Y27" s="144">
        <f t="shared" si="35"/>
        <v>21.599999999999998</v>
      </c>
      <c r="Z27" s="144">
        <f t="shared" si="35"/>
        <v>16.8</v>
      </c>
      <c r="AA27" s="144">
        <f t="shared" si="35"/>
        <v>16.8</v>
      </c>
      <c r="AB27" s="144">
        <f t="shared" si="35"/>
        <v>16.8</v>
      </c>
      <c r="AC27" s="144">
        <f t="shared" si="35"/>
        <v>16.8</v>
      </c>
      <c r="AD27" s="144">
        <f t="shared" si="35"/>
        <v>16.8</v>
      </c>
      <c r="AE27" s="144">
        <f t="shared" si="35"/>
        <v>0</v>
      </c>
      <c r="AF27" s="144">
        <f t="shared" si="35"/>
        <v>0</v>
      </c>
      <c r="AG27" s="144">
        <f t="shared" si="35"/>
        <v>0</v>
      </c>
      <c r="AH27" s="144">
        <f t="shared" si="35"/>
        <v>16.8</v>
      </c>
      <c r="AI27" s="144">
        <f t="shared" si="35"/>
        <v>16.8</v>
      </c>
      <c r="AJ27" s="144">
        <f t="shared" si="35"/>
        <v>16.8</v>
      </c>
      <c r="AK27" s="144">
        <f t="shared" si="35"/>
        <v>16.8</v>
      </c>
      <c r="AL27" s="144">
        <f t="shared" si="35"/>
        <v>16.8</v>
      </c>
      <c r="AM27" s="144">
        <f t="shared" si="35"/>
        <v>16.8</v>
      </c>
      <c r="AN27" s="144">
        <f t="shared" si="35"/>
        <v>16.8</v>
      </c>
      <c r="AO27" s="144">
        <f t="shared" si="35"/>
        <v>16.8</v>
      </c>
      <c r="AP27" s="144">
        <f t="shared" si="35"/>
        <v>16.8</v>
      </c>
      <c r="AQ27" s="144">
        <f t="shared" si="35"/>
        <v>16.8</v>
      </c>
      <c r="AR27" s="144">
        <f t="shared" si="35"/>
        <v>16.8</v>
      </c>
      <c r="AS27" s="144">
        <f t="shared" si="35"/>
        <v>16.8</v>
      </c>
      <c r="AT27" s="144">
        <f t="shared" si="35"/>
        <v>16.8</v>
      </c>
      <c r="AU27" s="144">
        <f t="shared" si="35"/>
        <v>16.8</v>
      </c>
      <c r="AV27" s="144">
        <f t="shared" si="35"/>
        <v>16.8</v>
      </c>
      <c r="AW27" s="144">
        <f t="shared" si="35"/>
        <v>16.8</v>
      </c>
      <c r="AX27" s="144">
        <f t="shared" si="35"/>
        <v>9.6</v>
      </c>
      <c r="AY27" s="144">
        <f t="shared" si="35"/>
        <v>9.6</v>
      </c>
      <c r="AZ27" s="144">
        <f t="shared" si="35"/>
        <v>9.6</v>
      </c>
      <c r="BA27" s="144">
        <f t="shared" si="35"/>
        <v>16.8</v>
      </c>
      <c r="BB27" s="144">
        <f t="shared" si="35"/>
        <v>16.8</v>
      </c>
      <c r="BC27" s="144">
        <f t="shared" si="35"/>
        <v>16.8</v>
      </c>
      <c r="BD27" s="144">
        <f t="shared" si="35"/>
        <v>16.8</v>
      </c>
      <c r="BE27" s="144">
        <f t="shared" si="35"/>
        <v>16.8</v>
      </c>
      <c r="BF27" s="144">
        <f t="shared" si="35"/>
        <v>16.8</v>
      </c>
      <c r="BG27" s="144">
        <f t="shared" si="35"/>
        <v>16.8</v>
      </c>
      <c r="BH27" s="144">
        <f t="shared" si="35"/>
        <v>16.8</v>
      </c>
      <c r="BI27" s="144">
        <f t="shared" si="35"/>
        <v>16.8</v>
      </c>
      <c r="BJ27" s="144">
        <f t="shared" si="35"/>
        <v>16.8</v>
      </c>
      <c r="BK27" s="144">
        <f t="shared" si="35"/>
        <v>16.8</v>
      </c>
      <c r="BL27" s="144">
        <f t="shared" si="35"/>
        <v>16.8</v>
      </c>
      <c r="BM27" s="144">
        <f t="shared" si="35"/>
        <v>16.8</v>
      </c>
      <c r="BN27" s="144">
        <f t="shared" si="35"/>
        <v>16.8</v>
      </c>
      <c r="BO27" s="144">
        <f t="shared" si="35"/>
        <v>16.8</v>
      </c>
      <c r="BP27" s="144">
        <f t="shared" si="35"/>
        <v>16.8</v>
      </c>
      <c r="BQ27" s="144">
        <f t="shared" si="35"/>
        <v>16.8</v>
      </c>
      <c r="BR27" s="144">
        <f t="shared" si="35"/>
        <v>16.8</v>
      </c>
      <c r="BS27" s="144">
        <f t="shared" si="35"/>
        <v>16.8</v>
      </c>
      <c r="BT27" s="144">
        <f t="shared" si="35"/>
        <v>16.8</v>
      </c>
      <c r="BU27" s="144">
        <f t="shared" si="35"/>
        <v>16.8</v>
      </c>
      <c r="BV27" s="144">
        <f t="shared" si="35"/>
        <v>9.6</v>
      </c>
      <c r="BW27" s="144">
        <f t="shared" si="35"/>
        <v>9.6</v>
      </c>
      <c r="BX27" s="144">
        <f t="shared" si="35"/>
        <v>9.6</v>
      </c>
      <c r="BY27" s="144">
        <f t="shared" si="35"/>
        <v>9.6</v>
      </c>
      <c r="BZ27" s="144">
        <f t="shared" ref="BZ27" si="36">$B$27*($F$27*(BZ4+BZ5))</f>
        <v>9.6</v>
      </c>
    </row>
    <row r="28" spans="1:78" x14ac:dyDescent="0.3">
      <c r="A28" s="152"/>
      <c r="B28" s="152"/>
      <c r="C28" s="155"/>
      <c r="D28" s="142"/>
      <c r="E28" s="155"/>
      <c r="F28" s="155"/>
      <c r="G28" s="137"/>
      <c r="H28" s="125"/>
      <c r="I28" s="137"/>
      <c r="J28" s="106" t="s">
        <v>159</v>
      </c>
      <c r="K28" s="106"/>
      <c r="L28" s="106"/>
      <c r="M28" s="91">
        <f>M27/$B$27</f>
        <v>9.6</v>
      </c>
      <c r="N28" s="91">
        <f t="shared" ref="N28:BY28" si="37">N27/$B$27</f>
        <v>9.6</v>
      </c>
      <c r="O28" s="91">
        <f t="shared" si="37"/>
        <v>19.2</v>
      </c>
      <c r="P28" s="91">
        <f t="shared" si="37"/>
        <v>24</v>
      </c>
      <c r="Q28" s="91">
        <f t="shared" si="37"/>
        <v>33.6</v>
      </c>
      <c r="R28" s="91">
        <f t="shared" si="37"/>
        <v>33.6</v>
      </c>
      <c r="S28" s="91">
        <f t="shared" si="37"/>
        <v>2.4</v>
      </c>
      <c r="T28" s="91">
        <f t="shared" si="37"/>
        <v>2.4</v>
      </c>
      <c r="U28" s="91">
        <f t="shared" si="37"/>
        <v>2.4</v>
      </c>
      <c r="V28" s="91">
        <f t="shared" si="37"/>
        <v>2.4</v>
      </c>
      <c r="W28" s="91">
        <f t="shared" si="37"/>
        <v>2.4</v>
      </c>
      <c r="X28" s="91">
        <f t="shared" si="37"/>
        <v>14.399999999999999</v>
      </c>
      <c r="Y28" s="91">
        <f t="shared" si="37"/>
        <v>21.599999999999998</v>
      </c>
      <c r="Z28" s="91">
        <f t="shared" si="37"/>
        <v>16.8</v>
      </c>
      <c r="AA28" s="91">
        <f t="shared" si="37"/>
        <v>16.8</v>
      </c>
      <c r="AB28" s="91">
        <f t="shared" si="37"/>
        <v>16.8</v>
      </c>
      <c r="AC28" s="91">
        <f t="shared" si="37"/>
        <v>16.8</v>
      </c>
      <c r="AD28" s="91">
        <f t="shared" si="37"/>
        <v>16.8</v>
      </c>
      <c r="AE28" s="91">
        <f t="shared" si="37"/>
        <v>0</v>
      </c>
      <c r="AF28" s="91">
        <f t="shared" si="37"/>
        <v>0</v>
      </c>
      <c r="AG28" s="91">
        <f t="shared" si="37"/>
        <v>0</v>
      </c>
      <c r="AH28" s="91">
        <f t="shared" si="37"/>
        <v>16.8</v>
      </c>
      <c r="AI28" s="91">
        <f t="shared" si="37"/>
        <v>16.8</v>
      </c>
      <c r="AJ28" s="91">
        <f t="shared" si="37"/>
        <v>16.8</v>
      </c>
      <c r="AK28" s="91">
        <f t="shared" si="37"/>
        <v>16.8</v>
      </c>
      <c r="AL28" s="91">
        <f t="shared" si="37"/>
        <v>16.8</v>
      </c>
      <c r="AM28" s="91">
        <f t="shared" si="37"/>
        <v>16.8</v>
      </c>
      <c r="AN28" s="91">
        <f t="shared" si="37"/>
        <v>16.8</v>
      </c>
      <c r="AO28" s="91">
        <f t="shared" si="37"/>
        <v>16.8</v>
      </c>
      <c r="AP28" s="91">
        <f t="shared" si="37"/>
        <v>16.8</v>
      </c>
      <c r="AQ28" s="91">
        <f t="shared" si="37"/>
        <v>16.8</v>
      </c>
      <c r="AR28" s="91">
        <f t="shared" si="37"/>
        <v>16.8</v>
      </c>
      <c r="AS28" s="91">
        <f t="shared" si="37"/>
        <v>16.8</v>
      </c>
      <c r="AT28" s="91">
        <f t="shared" si="37"/>
        <v>16.8</v>
      </c>
      <c r="AU28" s="91">
        <f t="shared" si="37"/>
        <v>16.8</v>
      </c>
      <c r="AV28" s="91">
        <f t="shared" si="37"/>
        <v>16.8</v>
      </c>
      <c r="AW28" s="91">
        <f t="shared" si="37"/>
        <v>16.8</v>
      </c>
      <c r="AX28" s="91">
        <f t="shared" si="37"/>
        <v>9.6</v>
      </c>
      <c r="AY28" s="91">
        <f t="shared" si="37"/>
        <v>9.6</v>
      </c>
      <c r="AZ28" s="91">
        <f t="shared" si="37"/>
        <v>9.6</v>
      </c>
      <c r="BA28" s="91">
        <f t="shared" si="37"/>
        <v>16.8</v>
      </c>
      <c r="BB28" s="91">
        <f t="shared" si="37"/>
        <v>16.8</v>
      </c>
      <c r="BC28" s="91">
        <f t="shared" si="37"/>
        <v>16.8</v>
      </c>
      <c r="BD28" s="91">
        <f t="shared" si="37"/>
        <v>16.8</v>
      </c>
      <c r="BE28" s="91">
        <f t="shared" si="37"/>
        <v>16.8</v>
      </c>
      <c r="BF28" s="91">
        <f t="shared" si="37"/>
        <v>16.8</v>
      </c>
      <c r="BG28" s="91">
        <f t="shared" si="37"/>
        <v>16.8</v>
      </c>
      <c r="BH28" s="91">
        <f t="shared" si="37"/>
        <v>16.8</v>
      </c>
      <c r="BI28" s="91">
        <f t="shared" si="37"/>
        <v>16.8</v>
      </c>
      <c r="BJ28" s="91">
        <f t="shared" si="37"/>
        <v>16.8</v>
      </c>
      <c r="BK28" s="91">
        <f t="shared" si="37"/>
        <v>16.8</v>
      </c>
      <c r="BL28" s="91">
        <f t="shared" si="37"/>
        <v>16.8</v>
      </c>
      <c r="BM28" s="91">
        <f t="shared" si="37"/>
        <v>16.8</v>
      </c>
      <c r="BN28" s="91">
        <f t="shared" si="37"/>
        <v>16.8</v>
      </c>
      <c r="BO28" s="91">
        <f t="shared" si="37"/>
        <v>16.8</v>
      </c>
      <c r="BP28" s="91">
        <f t="shared" si="37"/>
        <v>16.8</v>
      </c>
      <c r="BQ28" s="91">
        <f t="shared" si="37"/>
        <v>16.8</v>
      </c>
      <c r="BR28" s="91">
        <f t="shared" si="37"/>
        <v>16.8</v>
      </c>
      <c r="BS28" s="91">
        <f t="shared" si="37"/>
        <v>16.8</v>
      </c>
      <c r="BT28" s="91">
        <f t="shared" si="37"/>
        <v>16.8</v>
      </c>
      <c r="BU28" s="91">
        <f t="shared" si="37"/>
        <v>16.8</v>
      </c>
      <c r="BV28" s="91">
        <f t="shared" si="37"/>
        <v>9.6</v>
      </c>
      <c r="BW28" s="91">
        <f t="shared" si="37"/>
        <v>9.6</v>
      </c>
      <c r="BX28" s="91">
        <f t="shared" si="37"/>
        <v>9.6</v>
      </c>
      <c r="BY28" s="91">
        <f t="shared" si="37"/>
        <v>9.6</v>
      </c>
      <c r="BZ28" s="91">
        <f t="shared" ref="BZ28" si="38">BZ27/$B$27</f>
        <v>9.6</v>
      </c>
    </row>
    <row r="29" spans="1:78" x14ac:dyDescent="0.3">
      <c r="A29" s="153"/>
      <c r="B29" s="153"/>
      <c r="C29" s="156"/>
      <c r="D29" s="142"/>
      <c r="E29" s="156"/>
      <c r="F29" s="156"/>
      <c r="G29" s="125"/>
      <c r="H29" s="145"/>
      <c r="I29" s="146"/>
      <c r="J29" s="106" t="s">
        <v>160</v>
      </c>
      <c r="K29" s="107"/>
      <c r="L29" s="106"/>
      <c r="M29" s="95">
        <f>$C$27-M28</f>
        <v>-1.5999999999999996</v>
      </c>
      <c r="N29" s="95">
        <f t="shared" ref="N29:BY29" si="39">$C$27-N28</f>
        <v>-1.5999999999999996</v>
      </c>
      <c r="O29" s="95">
        <f t="shared" si="39"/>
        <v>-11.2</v>
      </c>
      <c r="P29" s="95">
        <f t="shared" si="39"/>
        <v>-16</v>
      </c>
      <c r="Q29" s="95">
        <f t="shared" si="39"/>
        <v>-25.6</v>
      </c>
      <c r="R29" s="95">
        <f t="shared" si="39"/>
        <v>-25.6</v>
      </c>
      <c r="S29" s="95">
        <f t="shared" si="39"/>
        <v>5.6</v>
      </c>
      <c r="T29" s="95">
        <f t="shared" si="39"/>
        <v>5.6</v>
      </c>
      <c r="U29" s="95">
        <f t="shared" si="39"/>
        <v>5.6</v>
      </c>
      <c r="V29" s="95">
        <f t="shared" si="39"/>
        <v>5.6</v>
      </c>
      <c r="W29" s="95">
        <f t="shared" si="39"/>
        <v>5.6</v>
      </c>
      <c r="X29" s="95">
        <f t="shared" si="39"/>
        <v>-6.3999999999999986</v>
      </c>
      <c r="Y29" s="95">
        <f t="shared" si="39"/>
        <v>-13.599999999999998</v>
      </c>
      <c r="Z29" s="95">
        <f t="shared" si="39"/>
        <v>-8.8000000000000007</v>
      </c>
      <c r="AA29" s="95">
        <f t="shared" si="39"/>
        <v>-8.8000000000000007</v>
      </c>
      <c r="AB29" s="95">
        <f t="shared" si="39"/>
        <v>-8.8000000000000007</v>
      </c>
      <c r="AC29" s="95">
        <f t="shared" si="39"/>
        <v>-8.8000000000000007</v>
      </c>
      <c r="AD29" s="95">
        <f t="shared" si="39"/>
        <v>-8.8000000000000007</v>
      </c>
      <c r="AE29" s="95">
        <f t="shared" si="39"/>
        <v>8</v>
      </c>
      <c r="AF29" s="95">
        <f t="shared" si="39"/>
        <v>8</v>
      </c>
      <c r="AG29" s="95">
        <f t="shared" si="39"/>
        <v>8</v>
      </c>
      <c r="AH29" s="95">
        <f t="shared" si="39"/>
        <v>-8.8000000000000007</v>
      </c>
      <c r="AI29" s="95">
        <f t="shared" si="39"/>
        <v>-8.8000000000000007</v>
      </c>
      <c r="AJ29" s="95">
        <f t="shared" si="39"/>
        <v>-8.8000000000000007</v>
      </c>
      <c r="AK29" s="95">
        <f t="shared" si="39"/>
        <v>-8.8000000000000007</v>
      </c>
      <c r="AL29" s="95">
        <f t="shared" si="39"/>
        <v>-8.8000000000000007</v>
      </c>
      <c r="AM29" s="95">
        <f t="shared" si="39"/>
        <v>-8.8000000000000007</v>
      </c>
      <c r="AN29" s="95">
        <f t="shared" si="39"/>
        <v>-8.8000000000000007</v>
      </c>
      <c r="AO29" s="95">
        <f t="shared" si="39"/>
        <v>-8.8000000000000007</v>
      </c>
      <c r="AP29" s="95">
        <f t="shared" si="39"/>
        <v>-8.8000000000000007</v>
      </c>
      <c r="AQ29" s="95">
        <f t="shared" si="39"/>
        <v>-8.8000000000000007</v>
      </c>
      <c r="AR29" s="95">
        <f t="shared" si="39"/>
        <v>-8.8000000000000007</v>
      </c>
      <c r="AS29" s="95">
        <f t="shared" si="39"/>
        <v>-8.8000000000000007</v>
      </c>
      <c r="AT29" s="95">
        <f t="shared" si="39"/>
        <v>-8.8000000000000007</v>
      </c>
      <c r="AU29" s="95">
        <f t="shared" si="39"/>
        <v>-8.8000000000000007</v>
      </c>
      <c r="AV29" s="95">
        <f t="shared" si="39"/>
        <v>-8.8000000000000007</v>
      </c>
      <c r="AW29" s="95">
        <f t="shared" si="39"/>
        <v>-8.8000000000000007</v>
      </c>
      <c r="AX29" s="95">
        <f t="shared" si="39"/>
        <v>-1.5999999999999996</v>
      </c>
      <c r="AY29" s="95">
        <f t="shared" si="39"/>
        <v>-1.5999999999999996</v>
      </c>
      <c r="AZ29" s="95">
        <f t="shared" si="39"/>
        <v>-1.5999999999999996</v>
      </c>
      <c r="BA29" s="95">
        <f t="shared" si="39"/>
        <v>-8.8000000000000007</v>
      </c>
      <c r="BB29" s="95">
        <f t="shared" si="39"/>
        <v>-8.8000000000000007</v>
      </c>
      <c r="BC29" s="95">
        <f t="shared" si="39"/>
        <v>-8.8000000000000007</v>
      </c>
      <c r="BD29" s="95">
        <f t="shared" si="39"/>
        <v>-8.8000000000000007</v>
      </c>
      <c r="BE29" s="95">
        <f t="shared" si="39"/>
        <v>-8.8000000000000007</v>
      </c>
      <c r="BF29" s="95">
        <f t="shared" si="39"/>
        <v>-8.8000000000000007</v>
      </c>
      <c r="BG29" s="95">
        <f t="shared" si="39"/>
        <v>-8.8000000000000007</v>
      </c>
      <c r="BH29" s="95">
        <f t="shared" si="39"/>
        <v>-8.8000000000000007</v>
      </c>
      <c r="BI29" s="95">
        <f t="shared" si="39"/>
        <v>-8.8000000000000007</v>
      </c>
      <c r="BJ29" s="95">
        <f t="shared" si="39"/>
        <v>-8.8000000000000007</v>
      </c>
      <c r="BK29" s="95">
        <f t="shared" si="39"/>
        <v>-8.8000000000000007</v>
      </c>
      <c r="BL29" s="95">
        <f t="shared" si="39"/>
        <v>-8.8000000000000007</v>
      </c>
      <c r="BM29" s="95">
        <f t="shared" si="39"/>
        <v>-8.8000000000000007</v>
      </c>
      <c r="BN29" s="95">
        <f t="shared" si="39"/>
        <v>-8.8000000000000007</v>
      </c>
      <c r="BO29" s="95">
        <f t="shared" si="39"/>
        <v>-8.8000000000000007</v>
      </c>
      <c r="BP29" s="95">
        <f t="shared" si="39"/>
        <v>-8.8000000000000007</v>
      </c>
      <c r="BQ29" s="95">
        <f t="shared" si="39"/>
        <v>-8.8000000000000007</v>
      </c>
      <c r="BR29" s="95">
        <f t="shared" si="39"/>
        <v>-8.8000000000000007</v>
      </c>
      <c r="BS29" s="95">
        <f t="shared" si="39"/>
        <v>-8.8000000000000007</v>
      </c>
      <c r="BT29" s="95">
        <f t="shared" si="39"/>
        <v>-8.8000000000000007</v>
      </c>
      <c r="BU29" s="95">
        <f t="shared" si="39"/>
        <v>-8.8000000000000007</v>
      </c>
      <c r="BV29" s="95">
        <f t="shared" si="39"/>
        <v>-1.5999999999999996</v>
      </c>
      <c r="BW29" s="95">
        <f t="shared" si="39"/>
        <v>-1.5999999999999996</v>
      </c>
      <c r="BX29" s="95">
        <f t="shared" si="39"/>
        <v>-1.5999999999999996</v>
      </c>
      <c r="BY29" s="95">
        <f t="shared" si="39"/>
        <v>-1.5999999999999996</v>
      </c>
      <c r="BZ29" s="95">
        <f t="shared" ref="BZ29" si="40">$C$27-BZ28</f>
        <v>-1.5999999999999996</v>
      </c>
    </row>
    <row r="30" spans="1:78" s="130" customFormat="1" ht="8.25" customHeight="1" x14ac:dyDescent="0.3">
      <c r="A30" s="124"/>
      <c r="B30" s="124"/>
      <c r="C30" s="124"/>
      <c r="D30" s="136"/>
      <c r="E30" s="124"/>
      <c r="F30" s="124"/>
      <c r="G30" s="125"/>
      <c r="H30" s="138"/>
      <c r="I30" s="139"/>
      <c r="J30" s="125"/>
      <c r="K30" s="126"/>
      <c r="L30" s="125"/>
      <c r="M30" s="127"/>
      <c r="N30" s="109"/>
      <c r="O30" s="109"/>
      <c r="P30" s="109"/>
      <c r="Q30" s="109"/>
      <c r="R30" s="109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</row>
    <row r="31" spans="1:78" x14ac:dyDescent="0.3">
      <c r="A31" s="151" t="s">
        <v>175</v>
      </c>
      <c r="B31" s="151">
        <v>1</v>
      </c>
      <c r="C31" s="154">
        <v>8</v>
      </c>
      <c r="D31" s="142"/>
      <c r="E31" s="154">
        <f t="shared" ref="E31" si="41">B31*C31</f>
        <v>8</v>
      </c>
      <c r="G31" s="154">
        <v>3.2</v>
      </c>
      <c r="H31" s="92"/>
      <c r="I31" s="101"/>
      <c r="J31" s="106" t="s">
        <v>158</v>
      </c>
      <c r="K31" s="106"/>
      <c r="L31" s="106"/>
      <c r="M31" s="144">
        <f>$B$31*($G$31*(M4+M5))</f>
        <v>12.8</v>
      </c>
      <c r="N31" s="144">
        <f>$B$31*($G$31*(N4+N5))</f>
        <v>12.8</v>
      </c>
      <c r="O31" s="144">
        <f>$B$31*($G$31*(O4+O5))</f>
        <v>25.6</v>
      </c>
      <c r="P31" s="144">
        <f>$B$31*($G$31*(P4+P5))</f>
        <v>32</v>
      </c>
      <c r="Q31" s="144">
        <f>$B$31*($G$31*(Q4+Q5))</f>
        <v>44.800000000000004</v>
      </c>
      <c r="R31" s="144">
        <f>$B$31*($G$31*(R4+R5))</f>
        <v>44.800000000000004</v>
      </c>
      <c r="S31" s="144">
        <f>$B$31*($G$31*(S4+S5))</f>
        <v>3.2</v>
      </c>
      <c r="T31" s="144">
        <f>$B$31*($G$31*(T4+T5))</f>
        <v>3.2</v>
      </c>
      <c r="U31" s="144">
        <f>$B$31*($G$31*(U4+U5))</f>
        <v>3.2</v>
      </c>
      <c r="V31" s="144">
        <f>$B$31*($G$31*(V4+V5))</f>
        <v>3.2</v>
      </c>
      <c r="W31" s="144">
        <f>$B$31*($G$31*(W4+W5))</f>
        <v>3.2</v>
      </c>
      <c r="X31" s="144">
        <f>$B$31*($G$31*(X4+X5))</f>
        <v>19.200000000000003</v>
      </c>
      <c r="Y31" s="144">
        <f>$B$31*($G$31*(Y4+Y5))</f>
        <v>28.8</v>
      </c>
      <c r="Z31" s="144">
        <f>$B$31*($G$31*(Z4+Z5))</f>
        <v>22.400000000000002</v>
      </c>
      <c r="AA31" s="144">
        <f>$B$31*($G$31*(AA4+AA5))</f>
        <v>22.400000000000002</v>
      </c>
      <c r="AB31" s="144">
        <f>$B$31*($G$31*(AB4+AB5))</f>
        <v>22.400000000000002</v>
      </c>
      <c r="AC31" s="144">
        <f>$B$31*($G$31*(AC4+AC5))</f>
        <v>22.400000000000002</v>
      </c>
      <c r="AD31" s="144">
        <f>$B$31*($G$31*(AD4+AD5))</f>
        <v>22.400000000000002</v>
      </c>
      <c r="AE31" s="144">
        <f>$B$31*($G$31*(AE4+AE5))</f>
        <v>0</v>
      </c>
      <c r="AF31" s="144">
        <f>$B$31*($G$31*(AF4+AF5))</f>
        <v>0</v>
      </c>
      <c r="AG31" s="144">
        <f>$B$31*($G$31*(AG4+AG5))</f>
        <v>0</v>
      </c>
      <c r="AH31" s="144">
        <f>$B$31*($G$31*(AH4+AH5))</f>
        <v>22.400000000000002</v>
      </c>
      <c r="AI31" s="144">
        <f>$B$31*($G$31*(AI4+AI5))</f>
        <v>22.400000000000002</v>
      </c>
      <c r="AJ31" s="144">
        <f>$B$31*($G$31*(AJ4+AJ5))</f>
        <v>22.400000000000002</v>
      </c>
      <c r="AK31" s="144">
        <f>$B$31*($G$31*(AK4+AK5))</f>
        <v>22.400000000000002</v>
      </c>
      <c r="AL31" s="144">
        <f>$B$31*($G$31*(AL4+AL5))</f>
        <v>22.400000000000002</v>
      </c>
      <c r="AM31" s="144">
        <f>$B$31*($G$31*(AM4+AM5))</f>
        <v>22.400000000000002</v>
      </c>
      <c r="AN31" s="144">
        <f>$B$31*($G$31*(AN4+AN5))</f>
        <v>22.400000000000002</v>
      </c>
      <c r="AO31" s="144">
        <f>$B$31*($G$31*(AO4+AO5))</f>
        <v>22.400000000000002</v>
      </c>
      <c r="AP31" s="144">
        <f>$B$31*($G$31*(AP4+AP5))</f>
        <v>22.400000000000002</v>
      </c>
      <c r="AQ31" s="144">
        <f>$B$31*($G$31*(AQ4+AQ5))</f>
        <v>22.400000000000002</v>
      </c>
      <c r="AR31" s="144">
        <f>$B$31*($G$31*(AR4+AR5))</f>
        <v>22.400000000000002</v>
      </c>
      <c r="AS31" s="144">
        <f>$B$31*($G$31*(AS4+AS5))</f>
        <v>22.400000000000002</v>
      </c>
      <c r="AT31" s="144">
        <f>$B$31*($G$31*(AT4+AT5))</f>
        <v>22.400000000000002</v>
      </c>
      <c r="AU31" s="144">
        <f>$B$31*($G$31*(AU4+AU5))</f>
        <v>22.400000000000002</v>
      </c>
      <c r="AV31" s="144">
        <f>$B$31*($G$31*(AV4+AV5))</f>
        <v>22.400000000000002</v>
      </c>
      <c r="AW31" s="144">
        <f>$B$31*($G$31*(AW4+AW5))</f>
        <v>22.400000000000002</v>
      </c>
      <c r="AX31" s="144">
        <f>$B$31*($G$31*(AX4+AX5))</f>
        <v>12.8</v>
      </c>
      <c r="AY31" s="144">
        <f>$B$31*($G$31*(AY4+AY5))</f>
        <v>12.8</v>
      </c>
      <c r="AZ31" s="144">
        <f>$B$31*($G$31*(AZ4+AZ5))</f>
        <v>12.8</v>
      </c>
      <c r="BA31" s="144">
        <f>$B$31*($G$31*(BA4+BA5))</f>
        <v>22.400000000000002</v>
      </c>
      <c r="BB31" s="144">
        <f>$B$31*($G$31*(BB4+BB5))</f>
        <v>22.400000000000002</v>
      </c>
      <c r="BC31" s="144">
        <f>$B$31*($G$31*(BC4+BC5))</f>
        <v>22.400000000000002</v>
      </c>
      <c r="BD31" s="144">
        <f>$B$31*($G$31*(BD4+BD5))</f>
        <v>22.400000000000002</v>
      </c>
      <c r="BE31" s="144">
        <f>$B$31*($G$31*(BE4+BE5))</f>
        <v>22.400000000000002</v>
      </c>
      <c r="BF31" s="144">
        <f>$B$31*($G$31*(BF4+BF5))</f>
        <v>22.400000000000002</v>
      </c>
      <c r="BG31" s="144">
        <f>$B$31*($G$31*(BG4+BG5))</f>
        <v>22.400000000000002</v>
      </c>
      <c r="BH31" s="144">
        <f>$B$31*($G$31*(BH4+BH5))</f>
        <v>22.400000000000002</v>
      </c>
      <c r="BI31" s="144">
        <f>$B$31*($G$31*(BI4+BI5))</f>
        <v>22.400000000000002</v>
      </c>
      <c r="BJ31" s="144">
        <f>$B$31*($G$31*(BJ4+BJ5))</f>
        <v>22.400000000000002</v>
      </c>
      <c r="BK31" s="144">
        <f>$B$31*($G$31*(BK4+BK5))</f>
        <v>22.400000000000002</v>
      </c>
      <c r="BL31" s="144">
        <f>$B$31*($G$31*(BL4+BL5))</f>
        <v>22.400000000000002</v>
      </c>
      <c r="BM31" s="144">
        <f>$B$31*($G$31*(BM4+BM5))</f>
        <v>22.400000000000002</v>
      </c>
      <c r="BN31" s="144">
        <f>$B$31*($G$31*(BN4+BN5))</f>
        <v>22.400000000000002</v>
      </c>
      <c r="BO31" s="144">
        <f>$B$31*($G$31*(BO4+BO5))</f>
        <v>22.400000000000002</v>
      </c>
      <c r="BP31" s="144">
        <f>$B$31*($G$31*(BP4+BP5))</f>
        <v>22.400000000000002</v>
      </c>
      <c r="BQ31" s="144">
        <f>$B$31*($G$31*(BQ4+BQ5))</f>
        <v>22.400000000000002</v>
      </c>
      <c r="BR31" s="144">
        <f>$B$31*($G$31*(BR4+BR5))</f>
        <v>22.400000000000002</v>
      </c>
      <c r="BS31" s="144">
        <f>$B$31*($G$31*(BS4+BS5))</f>
        <v>22.400000000000002</v>
      </c>
      <c r="BT31" s="144">
        <f>$B$31*($G$31*(BT4+BT5))</f>
        <v>22.400000000000002</v>
      </c>
      <c r="BU31" s="144">
        <f>$B$31*($G$31*(BU4+BU5))</f>
        <v>22.400000000000002</v>
      </c>
      <c r="BV31" s="144">
        <f>$B$31*($G$31*(BV4+BV5))</f>
        <v>12.8</v>
      </c>
      <c r="BW31" s="144">
        <f>$B$31*($G$31*(BW4+BW5))</f>
        <v>12.8</v>
      </c>
      <c r="BX31" s="144">
        <f>$B$31*($G$31*(BX4+BX5))</f>
        <v>12.8</v>
      </c>
      <c r="BY31" s="144">
        <f>$B$31*($G$31*(BY4+BY5))</f>
        <v>12.8</v>
      </c>
      <c r="BZ31" s="144">
        <f>$B$31*($G$31*(BZ4+BZ5))</f>
        <v>12.8</v>
      </c>
    </row>
    <row r="32" spans="1:78" x14ac:dyDescent="0.3">
      <c r="A32" s="152"/>
      <c r="B32" s="152"/>
      <c r="C32" s="155"/>
      <c r="D32" s="142"/>
      <c r="E32" s="155"/>
      <c r="G32" s="155"/>
      <c r="H32" s="21"/>
      <c r="I32" s="90"/>
      <c r="J32" s="106" t="s">
        <v>159</v>
      </c>
      <c r="K32" s="106"/>
      <c r="L32" s="106"/>
      <c r="M32" s="91">
        <f>M31/$B$31</f>
        <v>12.8</v>
      </c>
      <c r="N32" s="85">
        <v>4.8</v>
      </c>
      <c r="O32" s="87"/>
      <c r="P32" s="21">
        <v>14.4</v>
      </c>
      <c r="Q32" s="21">
        <v>14.4</v>
      </c>
      <c r="R32" s="21">
        <v>14.4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</row>
    <row r="33" spans="1:78" x14ac:dyDescent="0.3">
      <c r="A33" s="153"/>
      <c r="B33" s="153"/>
      <c r="C33" s="156"/>
      <c r="D33" s="142"/>
      <c r="E33" s="156"/>
      <c r="G33" s="156"/>
      <c r="H33" s="88"/>
      <c r="I33" s="94"/>
      <c r="J33" s="106" t="s">
        <v>160</v>
      </c>
      <c r="K33" s="107"/>
      <c r="L33" s="106"/>
      <c r="M33" s="95">
        <f>$C$31-M32</f>
        <v>-4.8000000000000007</v>
      </c>
      <c r="N33" s="95">
        <f t="shared" ref="N33:BY33" si="42">$C$31-N32</f>
        <v>3.2</v>
      </c>
      <c r="O33" s="95">
        <f t="shared" si="42"/>
        <v>8</v>
      </c>
      <c r="P33" s="95">
        <f t="shared" si="42"/>
        <v>-6.4</v>
      </c>
      <c r="Q33" s="95">
        <f t="shared" si="42"/>
        <v>-6.4</v>
      </c>
      <c r="R33" s="95">
        <f t="shared" si="42"/>
        <v>-6.4</v>
      </c>
      <c r="S33" s="95">
        <f t="shared" si="42"/>
        <v>8</v>
      </c>
      <c r="T33" s="95">
        <f t="shared" si="42"/>
        <v>8</v>
      </c>
      <c r="U33" s="95">
        <f t="shared" si="42"/>
        <v>8</v>
      </c>
      <c r="V33" s="95">
        <f t="shared" si="42"/>
        <v>8</v>
      </c>
      <c r="W33" s="95">
        <f t="shared" si="42"/>
        <v>8</v>
      </c>
      <c r="X33" s="95">
        <f t="shared" si="42"/>
        <v>8</v>
      </c>
      <c r="Y33" s="95">
        <f t="shared" si="42"/>
        <v>8</v>
      </c>
      <c r="Z33" s="95">
        <f t="shared" si="42"/>
        <v>8</v>
      </c>
      <c r="AA33" s="95">
        <f t="shared" si="42"/>
        <v>8</v>
      </c>
      <c r="AB33" s="95">
        <f t="shared" si="42"/>
        <v>8</v>
      </c>
      <c r="AC33" s="95">
        <f t="shared" si="42"/>
        <v>8</v>
      </c>
      <c r="AD33" s="95">
        <f t="shared" si="42"/>
        <v>8</v>
      </c>
      <c r="AE33" s="95">
        <f t="shared" si="42"/>
        <v>8</v>
      </c>
      <c r="AF33" s="95">
        <f t="shared" si="42"/>
        <v>8</v>
      </c>
      <c r="AG33" s="95">
        <f t="shared" si="42"/>
        <v>8</v>
      </c>
      <c r="AH33" s="95">
        <f t="shared" si="42"/>
        <v>8</v>
      </c>
      <c r="AI33" s="95">
        <f t="shared" si="42"/>
        <v>8</v>
      </c>
      <c r="AJ33" s="95">
        <f t="shared" si="42"/>
        <v>8</v>
      </c>
      <c r="AK33" s="95">
        <f t="shared" si="42"/>
        <v>8</v>
      </c>
      <c r="AL33" s="95">
        <f t="shared" si="42"/>
        <v>8</v>
      </c>
      <c r="AM33" s="95">
        <f t="shared" si="42"/>
        <v>8</v>
      </c>
      <c r="AN33" s="95">
        <f t="shared" si="42"/>
        <v>8</v>
      </c>
      <c r="AO33" s="95">
        <f t="shared" si="42"/>
        <v>8</v>
      </c>
      <c r="AP33" s="95">
        <f t="shared" si="42"/>
        <v>8</v>
      </c>
      <c r="AQ33" s="95">
        <f t="shared" si="42"/>
        <v>8</v>
      </c>
      <c r="AR33" s="95">
        <f t="shared" si="42"/>
        <v>8</v>
      </c>
      <c r="AS33" s="95">
        <f t="shared" si="42"/>
        <v>8</v>
      </c>
      <c r="AT33" s="95">
        <f t="shared" si="42"/>
        <v>8</v>
      </c>
      <c r="AU33" s="95">
        <f t="shared" si="42"/>
        <v>8</v>
      </c>
      <c r="AV33" s="95">
        <f t="shared" si="42"/>
        <v>8</v>
      </c>
      <c r="AW33" s="95">
        <f t="shared" si="42"/>
        <v>8</v>
      </c>
      <c r="AX33" s="95">
        <f t="shared" si="42"/>
        <v>8</v>
      </c>
      <c r="AY33" s="95">
        <f t="shared" si="42"/>
        <v>8</v>
      </c>
      <c r="AZ33" s="95">
        <f t="shared" si="42"/>
        <v>8</v>
      </c>
      <c r="BA33" s="95">
        <f t="shared" si="42"/>
        <v>8</v>
      </c>
      <c r="BB33" s="95">
        <f t="shared" si="42"/>
        <v>8</v>
      </c>
      <c r="BC33" s="95">
        <f t="shared" si="42"/>
        <v>8</v>
      </c>
      <c r="BD33" s="95">
        <f t="shared" si="42"/>
        <v>8</v>
      </c>
      <c r="BE33" s="95">
        <f t="shared" si="42"/>
        <v>8</v>
      </c>
      <c r="BF33" s="95">
        <f t="shared" si="42"/>
        <v>8</v>
      </c>
      <c r="BG33" s="95">
        <f t="shared" si="42"/>
        <v>8</v>
      </c>
      <c r="BH33" s="95">
        <f t="shared" si="42"/>
        <v>8</v>
      </c>
      <c r="BI33" s="95">
        <f t="shared" si="42"/>
        <v>8</v>
      </c>
      <c r="BJ33" s="95">
        <f t="shared" si="42"/>
        <v>8</v>
      </c>
      <c r="BK33" s="95">
        <f t="shared" si="42"/>
        <v>8</v>
      </c>
      <c r="BL33" s="95">
        <f t="shared" si="42"/>
        <v>8</v>
      </c>
      <c r="BM33" s="95">
        <f t="shared" si="42"/>
        <v>8</v>
      </c>
      <c r="BN33" s="95">
        <f t="shared" si="42"/>
        <v>8</v>
      </c>
      <c r="BO33" s="95">
        <f t="shared" si="42"/>
        <v>8</v>
      </c>
      <c r="BP33" s="95">
        <f t="shared" si="42"/>
        <v>8</v>
      </c>
      <c r="BQ33" s="95">
        <f t="shared" si="42"/>
        <v>8</v>
      </c>
      <c r="BR33" s="95">
        <f t="shared" si="42"/>
        <v>8</v>
      </c>
      <c r="BS33" s="95">
        <f t="shared" si="42"/>
        <v>8</v>
      </c>
      <c r="BT33" s="95">
        <f t="shared" si="42"/>
        <v>8</v>
      </c>
      <c r="BU33" s="95">
        <f t="shared" si="42"/>
        <v>8</v>
      </c>
      <c r="BV33" s="95">
        <f t="shared" si="42"/>
        <v>8</v>
      </c>
      <c r="BW33" s="95">
        <f t="shared" si="42"/>
        <v>8</v>
      </c>
      <c r="BX33" s="95">
        <f t="shared" si="42"/>
        <v>8</v>
      </c>
      <c r="BY33" s="95">
        <f t="shared" si="42"/>
        <v>8</v>
      </c>
      <c r="BZ33" s="95">
        <f t="shared" ref="BZ33" si="43">$C$31-BZ32</f>
        <v>8</v>
      </c>
    </row>
    <row r="34" spans="1:78" s="130" customFormat="1" ht="9" customHeight="1" x14ac:dyDescent="0.3">
      <c r="A34" s="131"/>
      <c r="B34" s="131"/>
      <c r="C34" s="131"/>
      <c r="D34" s="136"/>
      <c r="E34" s="131"/>
      <c r="F34" s="131"/>
      <c r="G34" s="125"/>
      <c r="H34" s="145"/>
      <c r="I34" s="146"/>
      <c r="J34" s="137"/>
      <c r="K34" s="147"/>
      <c r="L34" s="127"/>
      <c r="M34" s="127"/>
      <c r="N34" s="109"/>
      <c r="O34" s="109"/>
      <c r="P34" s="109"/>
      <c r="Q34" s="109"/>
      <c r="R34" s="109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</row>
    <row r="35" spans="1:78" ht="33.75" customHeight="1" x14ac:dyDescent="0.3">
      <c r="A35" s="157" t="s">
        <v>178</v>
      </c>
      <c r="B35" s="305">
        <v>4</v>
      </c>
      <c r="C35" s="324">
        <v>14</v>
      </c>
      <c r="D35" s="306"/>
      <c r="E35" s="306"/>
      <c r="F35" s="125"/>
      <c r="G35" s="321">
        <v>27</v>
      </c>
      <c r="H35" s="125"/>
      <c r="I35" s="125"/>
      <c r="J35" s="185" t="s">
        <v>158</v>
      </c>
      <c r="K35" s="186"/>
      <c r="L35" s="187"/>
      <c r="M35" s="21">
        <f>$G$35*$B$35</f>
        <v>108</v>
      </c>
      <c r="N35" s="21">
        <f t="shared" ref="N35:BY35" si="44">$G$35*$B$35</f>
        <v>108</v>
      </c>
      <c r="O35" s="21">
        <f t="shared" si="44"/>
        <v>108</v>
      </c>
      <c r="P35" s="21">
        <f t="shared" si="44"/>
        <v>108</v>
      </c>
      <c r="Q35" s="21">
        <f t="shared" si="44"/>
        <v>108</v>
      </c>
      <c r="R35" s="21">
        <f t="shared" si="44"/>
        <v>108</v>
      </c>
      <c r="S35" s="21">
        <f t="shared" si="44"/>
        <v>108</v>
      </c>
      <c r="T35" s="21">
        <f t="shared" si="44"/>
        <v>108</v>
      </c>
      <c r="U35" s="21">
        <f t="shared" si="44"/>
        <v>108</v>
      </c>
      <c r="V35" s="21">
        <f t="shared" si="44"/>
        <v>108</v>
      </c>
      <c r="W35" s="21">
        <f t="shared" si="44"/>
        <v>108</v>
      </c>
      <c r="X35" s="21">
        <f t="shared" si="44"/>
        <v>108</v>
      </c>
      <c r="Y35" s="21">
        <f t="shared" si="44"/>
        <v>108</v>
      </c>
      <c r="Z35" s="21">
        <f t="shared" si="44"/>
        <v>108</v>
      </c>
      <c r="AA35" s="21">
        <f t="shared" si="44"/>
        <v>108</v>
      </c>
      <c r="AB35" s="21">
        <f t="shared" si="44"/>
        <v>108</v>
      </c>
      <c r="AC35" s="21">
        <f t="shared" si="44"/>
        <v>108</v>
      </c>
      <c r="AD35" s="21">
        <f t="shared" si="44"/>
        <v>108</v>
      </c>
      <c r="AE35" s="21">
        <f t="shared" si="44"/>
        <v>108</v>
      </c>
      <c r="AF35" s="21">
        <f t="shared" si="44"/>
        <v>108</v>
      </c>
      <c r="AG35" s="21">
        <f t="shared" si="44"/>
        <v>108</v>
      </c>
      <c r="AH35" s="21">
        <f t="shared" si="44"/>
        <v>108</v>
      </c>
      <c r="AI35" s="21">
        <f t="shared" si="44"/>
        <v>108</v>
      </c>
      <c r="AJ35" s="21">
        <f t="shared" si="44"/>
        <v>108</v>
      </c>
      <c r="AK35" s="21">
        <f t="shared" si="44"/>
        <v>108</v>
      </c>
      <c r="AL35" s="21">
        <f t="shared" si="44"/>
        <v>108</v>
      </c>
      <c r="AM35" s="21">
        <f t="shared" si="44"/>
        <v>108</v>
      </c>
      <c r="AN35" s="21">
        <f t="shared" si="44"/>
        <v>108</v>
      </c>
      <c r="AO35" s="21">
        <f t="shared" si="44"/>
        <v>108</v>
      </c>
      <c r="AP35" s="21">
        <f t="shared" si="44"/>
        <v>108</v>
      </c>
      <c r="AQ35" s="21">
        <f t="shared" si="44"/>
        <v>108</v>
      </c>
      <c r="AR35" s="21">
        <f t="shared" si="44"/>
        <v>108</v>
      </c>
      <c r="AS35" s="21">
        <f t="shared" si="44"/>
        <v>108</v>
      </c>
      <c r="AT35" s="21">
        <f t="shared" si="44"/>
        <v>108</v>
      </c>
      <c r="AU35" s="21">
        <f t="shared" si="44"/>
        <v>108</v>
      </c>
      <c r="AV35" s="21">
        <f t="shared" si="44"/>
        <v>108</v>
      </c>
      <c r="AW35" s="21">
        <f t="shared" si="44"/>
        <v>108</v>
      </c>
      <c r="AX35" s="21">
        <f t="shared" si="44"/>
        <v>108</v>
      </c>
      <c r="AY35" s="21">
        <f t="shared" si="44"/>
        <v>108</v>
      </c>
      <c r="AZ35" s="21">
        <f t="shared" si="44"/>
        <v>108</v>
      </c>
      <c r="BA35" s="21">
        <f t="shared" si="44"/>
        <v>108</v>
      </c>
      <c r="BB35" s="21">
        <f t="shared" si="44"/>
        <v>108</v>
      </c>
      <c r="BC35" s="21">
        <f t="shared" si="44"/>
        <v>108</v>
      </c>
      <c r="BD35" s="21">
        <f t="shared" si="44"/>
        <v>108</v>
      </c>
      <c r="BE35" s="21">
        <f t="shared" si="44"/>
        <v>108</v>
      </c>
      <c r="BF35" s="21">
        <f t="shared" si="44"/>
        <v>108</v>
      </c>
      <c r="BG35" s="21">
        <f t="shared" si="44"/>
        <v>108</v>
      </c>
      <c r="BH35" s="21">
        <f t="shared" si="44"/>
        <v>108</v>
      </c>
      <c r="BI35" s="21">
        <f t="shared" si="44"/>
        <v>108</v>
      </c>
      <c r="BJ35" s="21">
        <f t="shared" si="44"/>
        <v>108</v>
      </c>
      <c r="BK35" s="21">
        <f t="shared" si="44"/>
        <v>108</v>
      </c>
      <c r="BL35" s="21">
        <f t="shared" si="44"/>
        <v>108</v>
      </c>
      <c r="BM35" s="21">
        <f t="shared" si="44"/>
        <v>108</v>
      </c>
      <c r="BN35" s="21">
        <f t="shared" si="44"/>
        <v>108</v>
      </c>
      <c r="BO35" s="21">
        <f t="shared" si="44"/>
        <v>108</v>
      </c>
      <c r="BP35" s="21">
        <f t="shared" si="44"/>
        <v>108</v>
      </c>
      <c r="BQ35" s="21">
        <f t="shared" si="44"/>
        <v>108</v>
      </c>
      <c r="BR35" s="21">
        <f t="shared" si="44"/>
        <v>108</v>
      </c>
      <c r="BS35" s="21">
        <f t="shared" si="44"/>
        <v>108</v>
      </c>
      <c r="BT35" s="21">
        <f t="shared" si="44"/>
        <v>108</v>
      </c>
      <c r="BU35" s="21">
        <f t="shared" si="44"/>
        <v>108</v>
      </c>
      <c r="BV35" s="21">
        <f t="shared" si="44"/>
        <v>108</v>
      </c>
      <c r="BW35" s="21">
        <f t="shared" si="44"/>
        <v>108</v>
      </c>
      <c r="BX35" s="21">
        <f t="shared" si="44"/>
        <v>108</v>
      </c>
      <c r="BY35" s="21">
        <f t="shared" si="44"/>
        <v>108</v>
      </c>
      <c r="BZ35" s="21">
        <f>$G$35*$B$35</f>
        <v>108</v>
      </c>
    </row>
    <row r="36" spans="1:78" ht="33.75" customHeight="1" x14ac:dyDescent="0.3">
      <c r="A36" s="158"/>
      <c r="B36" s="315"/>
      <c r="C36" s="325"/>
      <c r="D36" s="306"/>
      <c r="E36" s="306"/>
      <c r="F36" s="125"/>
      <c r="G36" s="322"/>
      <c r="H36" s="125"/>
      <c r="I36" s="310"/>
      <c r="J36" s="106" t="s">
        <v>159</v>
      </c>
      <c r="K36" s="148"/>
      <c r="L36" s="149"/>
      <c r="M36" s="69">
        <f>M35/$B$35</f>
        <v>27</v>
      </c>
      <c r="N36" s="69">
        <f t="shared" ref="N36:BY36" si="45">N35/$B$35</f>
        <v>27</v>
      </c>
      <c r="O36" s="69">
        <f t="shared" si="45"/>
        <v>27</v>
      </c>
      <c r="P36" s="69">
        <f t="shared" si="45"/>
        <v>27</v>
      </c>
      <c r="Q36" s="69">
        <f t="shared" si="45"/>
        <v>27</v>
      </c>
      <c r="R36" s="69">
        <f t="shared" si="45"/>
        <v>27</v>
      </c>
      <c r="S36" s="69">
        <f t="shared" si="45"/>
        <v>27</v>
      </c>
      <c r="T36" s="69">
        <f t="shared" si="45"/>
        <v>27</v>
      </c>
      <c r="U36" s="69">
        <f t="shared" si="45"/>
        <v>27</v>
      </c>
      <c r="V36" s="69">
        <f t="shared" si="45"/>
        <v>27</v>
      </c>
      <c r="W36" s="69">
        <f t="shared" si="45"/>
        <v>27</v>
      </c>
      <c r="X36" s="69">
        <f t="shared" si="45"/>
        <v>27</v>
      </c>
      <c r="Y36" s="69">
        <f t="shared" si="45"/>
        <v>27</v>
      </c>
      <c r="Z36" s="69">
        <f t="shared" si="45"/>
        <v>27</v>
      </c>
      <c r="AA36" s="69">
        <f t="shared" si="45"/>
        <v>27</v>
      </c>
      <c r="AB36" s="69">
        <f t="shared" si="45"/>
        <v>27</v>
      </c>
      <c r="AC36" s="69">
        <f t="shared" si="45"/>
        <v>27</v>
      </c>
      <c r="AD36" s="69">
        <f t="shared" si="45"/>
        <v>27</v>
      </c>
      <c r="AE36" s="69">
        <f t="shared" si="45"/>
        <v>27</v>
      </c>
      <c r="AF36" s="69">
        <f t="shared" si="45"/>
        <v>27</v>
      </c>
      <c r="AG36" s="69">
        <f t="shared" si="45"/>
        <v>27</v>
      </c>
      <c r="AH36" s="69">
        <f t="shared" si="45"/>
        <v>27</v>
      </c>
      <c r="AI36" s="69">
        <f t="shared" si="45"/>
        <v>27</v>
      </c>
      <c r="AJ36" s="69">
        <f t="shared" si="45"/>
        <v>27</v>
      </c>
      <c r="AK36" s="69">
        <f t="shared" si="45"/>
        <v>27</v>
      </c>
      <c r="AL36" s="69">
        <f t="shared" si="45"/>
        <v>27</v>
      </c>
      <c r="AM36" s="69">
        <f t="shared" si="45"/>
        <v>27</v>
      </c>
      <c r="AN36" s="69">
        <f t="shared" si="45"/>
        <v>27</v>
      </c>
      <c r="AO36" s="69">
        <f t="shared" si="45"/>
        <v>27</v>
      </c>
      <c r="AP36" s="69">
        <f t="shared" si="45"/>
        <v>27</v>
      </c>
      <c r="AQ36" s="69">
        <f t="shared" si="45"/>
        <v>27</v>
      </c>
      <c r="AR36" s="69">
        <f t="shared" si="45"/>
        <v>27</v>
      </c>
      <c r="AS36" s="69">
        <f t="shared" si="45"/>
        <v>27</v>
      </c>
      <c r="AT36" s="69">
        <f t="shared" si="45"/>
        <v>27</v>
      </c>
      <c r="AU36" s="69">
        <f t="shared" si="45"/>
        <v>27</v>
      </c>
      <c r="AV36" s="69">
        <f t="shared" si="45"/>
        <v>27</v>
      </c>
      <c r="AW36" s="69">
        <f t="shared" si="45"/>
        <v>27</v>
      </c>
      <c r="AX36" s="69">
        <f t="shared" si="45"/>
        <v>27</v>
      </c>
      <c r="AY36" s="69">
        <f t="shared" si="45"/>
        <v>27</v>
      </c>
      <c r="AZ36" s="69">
        <f t="shared" si="45"/>
        <v>27</v>
      </c>
      <c r="BA36" s="69">
        <f t="shared" si="45"/>
        <v>27</v>
      </c>
      <c r="BB36" s="69">
        <f t="shared" si="45"/>
        <v>27</v>
      </c>
      <c r="BC36" s="69">
        <f t="shared" si="45"/>
        <v>27</v>
      </c>
      <c r="BD36" s="69">
        <f t="shared" si="45"/>
        <v>27</v>
      </c>
      <c r="BE36" s="69">
        <f t="shared" si="45"/>
        <v>27</v>
      </c>
      <c r="BF36" s="69">
        <f t="shared" si="45"/>
        <v>27</v>
      </c>
      <c r="BG36" s="69">
        <f t="shared" si="45"/>
        <v>27</v>
      </c>
      <c r="BH36" s="69">
        <f t="shared" si="45"/>
        <v>27</v>
      </c>
      <c r="BI36" s="69">
        <f t="shared" si="45"/>
        <v>27</v>
      </c>
      <c r="BJ36" s="69">
        <f t="shared" si="45"/>
        <v>27</v>
      </c>
      <c r="BK36" s="69">
        <f t="shared" si="45"/>
        <v>27</v>
      </c>
      <c r="BL36" s="69">
        <f t="shared" si="45"/>
        <v>27</v>
      </c>
      <c r="BM36" s="69">
        <f t="shared" si="45"/>
        <v>27</v>
      </c>
      <c r="BN36" s="69">
        <f t="shared" si="45"/>
        <v>27</v>
      </c>
      <c r="BO36" s="69">
        <f t="shared" si="45"/>
        <v>27</v>
      </c>
      <c r="BP36" s="69">
        <f t="shared" si="45"/>
        <v>27</v>
      </c>
      <c r="BQ36" s="69">
        <f t="shared" si="45"/>
        <v>27</v>
      </c>
      <c r="BR36" s="69">
        <f t="shared" si="45"/>
        <v>27</v>
      </c>
      <c r="BS36" s="69">
        <f t="shared" si="45"/>
        <v>27</v>
      </c>
      <c r="BT36" s="69">
        <f t="shared" si="45"/>
        <v>27</v>
      </c>
      <c r="BU36" s="69">
        <f t="shared" si="45"/>
        <v>27</v>
      </c>
      <c r="BV36" s="69">
        <f t="shared" si="45"/>
        <v>27</v>
      </c>
      <c r="BW36" s="69">
        <f t="shared" si="45"/>
        <v>27</v>
      </c>
      <c r="BX36" s="69">
        <f t="shared" si="45"/>
        <v>27</v>
      </c>
      <c r="BY36" s="69">
        <f t="shared" si="45"/>
        <v>27</v>
      </c>
      <c r="BZ36" s="69">
        <f t="shared" ref="BZ36" si="46">BZ35/$B$35</f>
        <v>27</v>
      </c>
    </row>
    <row r="37" spans="1:78" s="130" customFormat="1" ht="9" customHeight="1" x14ac:dyDescent="0.3">
      <c r="A37" s="124"/>
      <c r="B37" s="317"/>
      <c r="C37" s="326"/>
      <c r="D37" s="306"/>
      <c r="E37" s="306"/>
      <c r="F37" s="125"/>
      <c r="G37" s="323"/>
      <c r="H37" s="125"/>
      <c r="I37" s="310"/>
      <c r="J37" s="137"/>
      <c r="K37" s="318"/>
      <c r="L37" s="319"/>
      <c r="M37" s="310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</row>
    <row r="38" spans="1:78" ht="33.75" customHeight="1" x14ac:dyDescent="0.3">
      <c r="A38" s="151" t="s">
        <v>177</v>
      </c>
      <c r="B38" s="304">
        <v>3</v>
      </c>
      <c r="C38" s="324">
        <v>9</v>
      </c>
      <c r="D38" s="306"/>
      <c r="E38" s="306"/>
      <c r="F38" s="125"/>
      <c r="G38" s="321">
        <v>36</v>
      </c>
      <c r="H38" s="125"/>
      <c r="I38" s="310"/>
      <c r="J38" s="185" t="s">
        <v>158</v>
      </c>
      <c r="K38" s="186"/>
      <c r="L38" s="187"/>
      <c r="M38" s="21">
        <f>$G$38*$B$38</f>
        <v>108</v>
      </c>
      <c r="N38" s="21">
        <f t="shared" ref="N38:BY38" si="47">$G$38*$B$38</f>
        <v>108</v>
      </c>
      <c r="O38" s="21">
        <f t="shared" si="47"/>
        <v>108</v>
      </c>
      <c r="P38" s="21">
        <f t="shared" si="47"/>
        <v>108</v>
      </c>
      <c r="Q38" s="21">
        <f t="shared" si="47"/>
        <v>108</v>
      </c>
      <c r="R38" s="21">
        <f t="shared" si="47"/>
        <v>108</v>
      </c>
      <c r="S38" s="21">
        <f t="shared" si="47"/>
        <v>108</v>
      </c>
      <c r="T38" s="21">
        <f t="shared" si="47"/>
        <v>108</v>
      </c>
      <c r="U38" s="21">
        <f t="shared" si="47"/>
        <v>108</v>
      </c>
      <c r="V38" s="21">
        <f t="shared" si="47"/>
        <v>108</v>
      </c>
      <c r="W38" s="21">
        <f t="shared" si="47"/>
        <v>108</v>
      </c>
      <c r="X38" s="21">
        <f t="shared" si="47"/>
        <v>108</v>
      </c>
      <c r="Y38" s="21">
        <f t="shared" si="47"/>
        <v>108</v>
      </c>
      <c r="Z38" s="21">
        <f t="shared" si="47"/>
        <v>108</v>
      </c>
      <c r="AA38" s="21">
        <f t="shared" si="47"/>
        <v>108</v>
      </c>
      <c r="AB38" s="21">
        <f t="shared" si="47"/>
        <v>108</v>
      </c>
      <c r="AC38" s="21">
        <f t="shared" si="47"/>
        <v>108</v>
      </c>
      <c r="AD38" s="21">
        <f t="shared" si="47"/>
        <v>108</v>
      </c>
      <c r="AE38" s="21">
        <f t="shared" si="47"/>
        <v>108</v>
      </c>
      <c r="AF38" s="21">
        <f t="shared" si="47"/>
        <v>108</v>
      </c>
      <c r="AG38" s="21">
        <f t="shared" si="47"/>
        <v>108</v>
      </c>
      <c r="AH38" s="21">
        <f t="shared" si="47"/>
        <v>108</v>
      </c>
      <c r="AI38" s="21">
        <f t="shared" si="47"/>
        <v>108</v>
      </c>
      <c r="AJ38" s="21">
        <f t="shared" si="47"/>
        <v>108</v>
      </c>
      <c r="AK38" s="21">
        <f t="shared" si="47"/>
        <v>108</v>
      </c>
      <c r="AL38" s="21">
        <f t="shared" si="47"/>
        <v>108</v>
      </c>
      <c r="AM38" s="21">
        <f t="shared" si="47"/>
        <v>108</v>
      </c>
      <c r="AN38" s="21">
        <f t="shared" si="47"/>
        <v>108</v>
      </c>
      <c r="AO38" s="21">
        <f t="shared" si="47"/>
        <v>108</v>
      </c>
      <c r="AP38" s="21">
        <f t="shared" si="47"/>
        <v>108</v>
      </c>
      <c r="AQ38" s="21">
        <f t="shared" si="47"/>
        <v>108</v>
      </c>
      <c r="AR38" s="21">
        <f t="shared" si="47"/>
        <v>108</v>
      </c>
      <c r="AS38" s="21">
        <f t="shared" si="47"/>
        <v>108</v>
      </c>
      <c r="AT38" s="21">
        <f t="shared" si="47"/>
        <v>108</v>
      </c>
      <c r="AU38" s="21">
        <f t="shared" si="47"/>
        <v>108</v>
      </c>
      <c r="AV38" s="21">
        <f t="shared" si="47"/>
        <v>108</v>
      </c>
      <c r="AW38" s="21">
        <f t="shared" si="47"/>
        <v>108</v>
      </c>
      <c r="AX38" s="21">
        <f t="shared" si="47"/>
        <v>108</v>
      </c>
      <c r="AY38" s="21">
        <f t="shared" si="47"/>
        <v>108</v>
      </c>
      <c r="AZ38" s="21">
        <f t="shared" si="47"/>
        <v>108</v>
      </c>
      <c r="BA38" s="21">
        <f t="shared" si="47"/>
        <v>108</v>
      </c>
      <c r="BB38" s="21">
        <f t="shared" si="47"/>
        <v>108</v>
      </c>
      <c r="BC38" s="21">
        <f t="shared" si="47"/>
        <v>108</v>
      </c>
      <c r="BD38" s="21">
        <f t="shared" si="47"/>
        <v>108</v>
      </c>
      <c r="BE38" s="21">
        <f t="shared" si="47"/>
        <v>108</v>
      </c>
      <c r="BF38" s="21">
        <f t="shared" si="47"/>
        <v>108</v>
      </c>
      <c r="BG38" s="21">
        <f t="shared" si="47"/>
        <v>108</v>
      </c>
      <c r="BH38" s="21">
        <f t="shared" si="47"/>
        <v>108</v>
      </c>
      <c r="BI38" s="21">
        <f t="shared" si="47"/>
        <v>108</v>
      </c>
      <c r="BJ38" s="21">
        <f t="shared" si="47"/>
        <v>108</v>
      </c>
      <c r="BK38" s="21">
        <f t="shared" si="47"/>
        <v>108</v>
      </c>
      <c r="BL38" s="21">
        <f t="shared" si="47"/>
        <v>108</v>
      </c>
      <c r="BM38" s="21">
        <f t="shared" si="47"/>
        <v>108</v>
      </c>
      <c r="BN38" s="21">
        <f t="shared" si="47"/>
        <v>108</v>
      </c>
      <c r="BO38" s="21">
        <f t="shared" si="47"/>
        <v>108</v>
      </c>
      <c r="BP38" s="21">
        <f t="shared" si="47"/>
        <v>108</v>
      </c>
      <c r="BQ38" s="21">
        <f t="shared" si="47"/>
        <v>108</v>
      </c>
      <c r="BR38" s="21">
        <f t="shared" si="47"/>
        <v>108</v>
      </c>
      <c r="BS38" s="21">
        <f t="shared" si="47"/>
        <v>108</v>
      </c>
      <c r="BT38" s="21">
        <f t="shared" si="47"/>
        <v>108</v>
      </c>
      <c r="BU38" s="21">
        <f t="shared" si="47"/>
        <v>108</v>
      </c>
      <c r="BV38" s="21">
        <f t="shared" si="47"/>
        <v>108</v>
      </c>
      <c r="BW38" s="21">
        <f t="shared" si="47"/>
        <v>108</v>
      </c>
      <c r="BX38" s="21">
        <f t="shared" si="47"/>
        <v>108</v>
      </c>
      <c r="BY38" s="21">
        <f t="shared" si="47"/>
        <v>108</v>
      </c>
      <c r="BZ38" s="21">
        <f t="shared" ref="BZ38" si="48">$G$38*$B$38</f>
        <v>108</v>
      </c>
    </row>
    <row r="39" spans="1:78" ht="33.75" customHeight="1" x14ac:dyDescent="0.3">
      <c r="A39" s="152"/>
      <c r="B39" s="316"/>
      <c r="C39" s="325"/>
      <c r="D39" s="306"/>
      <c r="E39" s="306"/>
      <c r="F39" s="125"/>
      <c r="G39" s="322"/>
      <c r="H39" s="125"/>
      <c r="I39" s="310"/>
      <c r="J39" s="106" t="s">
        <v>159</v>
      </c>
      <c r="K39" s="301"/>
      <c r="L39" s="302"/>
      <c r="M39" s="303">
        <f>$M$38/$B$38</f>
        <v>36</v>
      </c>
      <c r="N39" s="303">
        <f t="shared" ref="N39:BY39" si="49">$M$38/$B$38</f>
        <v>36</v>
      </c>
      <c r="O39" s="303">
        <f t="shared" si="49"/>
        <v>36</v>
      </c>
      <c r="P39" s="303">
        <f t="shared" si="49"/>
        <v>36</v>
      </c>
      <c r="Q39" s="303">
        <f t="shared" si="49"/>
        <v>36</v>
      </c>
      <c r="R39" s="303">
        <f t="shared" si="49"/>
        <v>36</v>
      </c>
      <c r="S39" s="303">
        <f t="shared" si="49"/>
        <v>36</v>
      </c>
      <c r="T39" s="303">
        <f t="shared" si="49"/>
        <v>36</v>
      </c>
      <c r="U39" s="303">
        <f t="shared" si="49"/>
        <v>36</v>
      </c>
      <c r="V39" s="303">
        <f t="shared" si="49"/>
        <v>36</v>
      </c>
      <c r="W39" s="303">
        <f t="shared" si="49"/>
        <v>36</v>
      </c>
      <c r="X39" s="303">
        <f t="shared" si="49"/>
        <v>36</v>
      </c>
      <c r="Y39" s="303">
        <f t="shared" si="49"/>
        <v>36</v>
      </c>
      <c r="Z39" s="303">
        <f t="shared" si="49"/>
        <v>36</v>
      </c>
      <c r="AA39" s="303">
        <f t="shared" si="49"/>
        <v>36</v>
      </c>
      <c r="AB39" s="303">
        <f t="shared" si="49"/>
        <v>36</v>
      </c>
      <c r="AC39" s="303">
        <f t="shared" si="49"/>
        <v>36</v>
      </c>
      <c r="AD39" s="303">
        <f t="shared" si="49"/>
        <v>36</v>
      </c>
      <c r="AE39" s="303">
        <f t="shared" si="49"/>
        <v>36</v>
      </c>
      <c r="AF39" s="303">
        <f t="shared" si="49"/>
        <v>36</v>
      </c>
      <c r="AG39" s="303">
        <f t="shared" si="49"/>
        <v>36</v>
      </c>
      <c r="AH39" s="303">
        <f t="shared" si="49"/>
        <v>36</v>
      </c>
      <c r="AI39" s="303">
        <f t="shared" si="49"/>
        <v>36</v>
      </c>
      <c r="AJ39" s="303">
        <f t="shared" si="49"/>
        <v>36</v>
      </c>
      <c r="AK39" s="303">
        <f t="shared" si="49"/>
        <v>36</v>
      </c>
      <c r="AL39" s="303">
        <f t="shared" si="49"/>
        <v>36</v>
      </c>
      <c r="AM39" s="303">
        <f t="shared" si="49"/>
        <v>36</v>
      </c>
      <c r="AN39" s="303">
        <f t="shared" si="49"/>
        <v>36</v>
      </c>
      <c r="AO39" s="303">
        <f t="shared" si="49"/>
        <v>36</v>
      </c>
      <c r="AP39" s="303">
        <f t="shared" si="49"/>
        <v>36</v>
      </c>
      <c r="AQ39" s="303">
        <f t="shared" si="49"/>
        <v>36</v>
      </c>
      <c r="AR39" s="303">
        <f t="shared" si="49"/>
        <v>36</v>
      </c>
      <c r="AS39" s="303">
        <f t="shared" si="49"/>
        <v>36</v>
      </c>
      <c r="AT39" s="303">
        <f t="shared" si="49"/>
        <v>36</v>
      </c>
      <c r="AU39" s="303">
        <f t="shared" si="49"/>
        <v>36</v>
      </c>
      <c r="AV39" s="303">
        <f t="shared" si="49"/>
        <v>36</v>
      </c>
      <c r="AW39" s="303">
        <f t="shared" si="49"/>
        <v>36</v>
      </c>
      <c r="AX39" s="303">
        <f t="shared" si="49"/>
        <v>36</v>
      </c>
      <c r="AY39" s="303">
        <f t="shared" si="49"/>
        <v>36</v>
      </c>
      <c r="AZ39" s="303">
        <f t="shared" si="49"/>
        <v>36</v>
      </c>
      <c r="BA39" s="303">
        <f t="shared" si="49"/>
        <v>36</v>
      </c>
      <c r="BB39" s="303">
        <f t="shared" si="49"/>
        <v>36</v>
      </c>
      <c r="BC39" s="303">
        <f t="shared" si="49"/>
        <v>36</v>
      </c>
      <c r="BD39" s="303">
        <f t="shared" si="49"/>
        <v>36</v>
      </c>
      <c r="BE39" s="303">
        <f t="shared" si="49"/>
        <v>36</v>
      </c>
      <c r="BF39" s="303">
        <f t="shared" si="49"/>
        <v>36</v>
      </c>
      <c r="BG39" s="303">
        <f t="shared" si="49"/>
        <v>36</v>
      </c>
      <c r="BH39" s="303">
        <f t="shared" si="49"/>
        <v>36</v>
      </c>
      <c r="BI39" s="303">
        <f t="shared" si="49"/>
        <v>36</v>
      </c>
      <c r="BJ39" s="303">
        <f t="shared" si="49"/>
        <v>36</v>
      </c>
      <c r="BK39" s="303">
        <f t="shared" si="49"/>
        <v>36</v>
      </c>
      <c r="BL39" s="303">
        <f t="shared" si="49"/>
        <v>36</v>
      </c>
      <c r="BM39" s="303">
        <f t="shared" si="49"/>
        <v>36</v>
      </c>
      <c r="BN39" s="303">
        <f t="shared" si="49"/>
        <v>36</v>
      </c>
      <c r="BO39" s="303">
        <f t="shared" si="49"/>
        <v>36</v>
      </c>
      <c r="BP39" s="303">
        <f t="shared" si="49"/>
        <v>36</v>
      </c>
      <c r="BQ39" s="303">
        <f t="shared" si="49"/>
        <v>36</v>
      </c>
      <c r="BR39" s="303">
        <f t="shared" si="49"/>
        <v>36</v>
      </c>
      <c r="BS39" s="303">
        <f t="shared" si="49"/>
        <v>36</v>
      </c>
      <c r="BT39" s="303">
        <f t="shared" si="49"/>
        <v>36</v>
      </c>
      <c r="BU39" s="303">
        <f t="shared" si="49"/>
        <v>36</v>
      </c>
      <c r="BV39" s="303">
        <f t="shared" si="49"/>
        <v>36</v>
      </c>
      <c r="BW39" s="303">
        <f t="shared" si="49"/>
        <v>36</v>
      </c>
      <c r="BX39" s="303">
        <f t="shared" si="49"/>
        <v>36</v>
      </c>
      <c r="BY39" s="303">
        <f t="shared" si="49"/>
        <v>36</v>
      </c>
      <c r="BZ39" s="303">
        <f t="shared" ref="BZ39" si="50">$M$38/$B$38</f>
        <v>36</v>
      </c>
    </row>
    <row r="40" spans="1:78" s="130" customFormat="1" ht="9" customHeight="1" x14ac:dyDescent="0.3">
      <c r="A40" s="131"/>
      <c r="B40" s="307"/>
      <c r="C40" s="308"/>
      <c r="D40" s="306"/>
      <c r="E40" s="306"/>
      <c r="F40" s="125"/>
      <c r="G40" s="309"/>
      <c r="H40" s="125"/>
      <c r="I40" s="310"/>
      <c r="J40" s="311"/>
      <c r="K40" s="312"/>
      <c r="L40" s="313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4"/>
      <c r="BY40" s="314"/>
      <c r="BZ40" s="314"/>
    </row>
    <row r="41" spans="1:78" ht="18.75" customHeight="1" thickBot="1" x14ac:dyDescent="0.35">
      <c r="A41" s="18" t="s">
        <v>156</v>
      </c>
      <c r="B41" s="18">
        <v>58</v>
      </c>
      <c r="C41" s="17"/>
      <c r="D41" s="17"/>
      <c r="E41" s="18">
        <v>3793</v>
      </c>
      <c r="F41" s="184" t="s">
        <v>155</v>
      </c>
      <c r="G41" s="184"/>
      <c r="H41" s="184"/>
      <c r="I41" s="184"/>
      <c r="J41" s="69"/>
      <c r="K41" s="69"/>
      <c r="L41" s="69"/>
      <c r="M41" s="78">
        <f>SUM(M31,M27,M23,M19,M15,M11,M7,M35,M38)</f>
        <v>805.59999999999991</v>
      </c>
      <c r="N41" s="78">
        <f t="shared" ref="N41:BY41" si="51">SUM(N31,N27,N23,N19,N15,N11,N7,N35,N38)</f>
        <v>805.59999999999991</v>
      </c>
      <c r="O41" s="78">
        <f t="shared" si="51"/>
        <v>1246.5999999999999</v>
      </c>
      <c r="P41" s="78">
        <f t="shared" si="51"/>
        <v>1244.2</v>
      </c>
      <c r="Q41" s="78">
        <f t="shared" si="51"/>
        <v>2131</v>
      </c>
      <c r="R41" s="78">
        <f t="shared" si="51"/>
        <v>2131</v>
      </c>
      <c r="S41" s="78">
        <f t="shared" si="51"/>
        <v>437.7</v>
      </c>
      <c r="T41" s="78">
        <f t="shared" si="51"/>
        <v>437.7</v>
      </c>
      <c r="U41" s="78">
        <f t="shared" si="51"/>
        <v>437.7</v>
      </c>
      <c r="V41" s="78">
        <f t="shared" si="51"/>
        <v>437.7</v>
      </c>
      <c r="W41" s="78">
        <f t="shared" si="51"/>
        <v>437.7</v>
      </c>
      <c r="X41" s="78">
        <f t="shared" si="51"/>
        <v>951.80000000000007</v>
      </c>
      <c r="Y41" s="78">
        <f t="shared" si="51"/>
        <v>1765.5</v>
      </c>
      <c r="Z41" s="78">
        <f t="shared" si="51"/>
        <v>1173.5</v>
      </c>
      <c r="AA41" s="78">
        <f t="shared" si="51"/>
        <v>1173.5</v>
      </c>
      <c r="AB41" s="78">
        <f t="shared" si="51"/>
        <v>1173.5</v>
      </c>
      <c r="AC41" s="78">
        <f t="shared" si="51"/>
        <v>1173.5</v>
      </c>
      <c r="AD41" s="78">
        <f t="shared" si="51"/>
        <v>1173.5</v>
      </c>
      <c r="AE41" s="78">
        <f t="shared" si="51"/>
        <v>216</v>
      </c>
      <c r="AF41" s="78">
        <f t="shared" si="51"/>
        <v>216</v>
      </c>
      <c r="AG41" s="78">
        <f t="shared" si="51"/>
        <v>216</v>
      </c>
      <c r="AH41" s="78">
        <f t="shared" si="51"/>
        <v>1173.5</v>
      </c>
      <c r="AI41" s="78">
        <f t="shared" si="51"/>
        <v>1173.5</v>
      </c>
      <c r="AJ41" s="78">
        <f t="shared" si="51"/>
        <v>1173.5</v>
      </c>
      <c r="AK41" s="78">
        <f t="shared" si="51"/>
        <v>1173.5</v>
      </c>
      <c r="AL41" s="78">
        <f t="shared" si="51"/>
        <v>1173.5</v>
      </c>
      <c r="AM41" s="78">
        <f t="shared" si="51"/>
        <v>1173.5</v>
      </c>
      <c r="AN41" s="78">
        <f t="shared" si="51"/>
        <v>1173.5</v>
      </c>
      <c r="AO41" s="78">
        <f t="shared" si="51"/>
        <v>1173.5</v>
      </c>
      <c r="AP41" s="78">
        <f t="shared" si="51"/>
        <v>1173.5</v>
      </c>
      <c r="AQ41" s="78">
        <f t="shared" si="51"/>
        <v>1173.5</v>
      </c>
      <c r="AR41" s="78">
        <f t="shared" si="51"/>
        <v>1173.5</v>
      </c>
      <c r="AS41" s="78">
        <f t="shared" si="51"/>
        <v>1173.5</v>
      </c>
      <c r="AT41" s="78">
        <f t="shared" si="51"/>
        <v>1173.5</v>
      </c>
      <c r="AU41" s="78">
        <f t="shared" si="51"/>
        <v>1173.5</v>
      </c>
      <c r="AV41" s="78">
        <f t="shared" si="51"/>
        <v>1173.5</v>
      </c>
      <c r="AW41" s="78">
        <f t="shared" si="51"/>
        <v>1173.5</v>
      </c>
      <c r="AX41" s="78">
        <f t="shared" si="51"/>
        <v>805.59999999999991</v>
      </c>
      <c r="AY41" s="78">
        <f t="shared" si="51"/>
        <v>805.59999999999991</v>
      </c>
      <c r="AZ41" s="78">
        <f t="shared" si="51"/>
        <v>805.59999999999991</v>
      </c>
      <c r="BA41" s="78">
        <f t="shared" si="51"/>
        <v>1173.5</v>
      </c>
      <c r="BB41" s="78">
        <f t="shared" si="51"/>
        <v>1173.5</v>
      </c>
      <c r="BC41" s="78">
        <f t="shared" si="51"/>
        <v>1173.5</v>
      </c>
      <c r="BD41" s="78">
        <f t="shared" si="51"/>
        <v>1173.5</v>
      </c>
      <c r="BE41" s="78">
        <f t="shared" si="51"/>
        <v>1173.5</v>
      </c>
      <c r="BF41" s="78">
        <f t="shared" si="51"/>
        <v>1173.5</v>
      </c>
      <c r="BG41" s="78">
        <f t="shared" si="51"/>
        <v>1173.5</v>
      </c>
      <c r="BH41" s="78">
        <f t="shared" si="51"/>
        <v>1173.5</v>
      </c>
      <c r="BI41" s="78">
        <f t="shared" si="51"/>
        <v>1173.5</v>
      </c>
      <c r="BJ41" s="78">
        <f t="shared" si="51"/>
        <v>1173.5</v>
      </c>
      <c r="BK41" s="78">
        <f t="shared" si="51"/>
        <v>1173.5</v>
      </c>
      <c r="BL41" s="78">
        <f t="shared" si="51"/>
        <v>1173.5</v>
      </c>
      <c r="BM41" s="78">
        <f t="shared" si="51"/>
        <v>1173.5</v>
      </c>
      <c r="BN41" s="78">
        <f t="shared" si="51"/>
        <v>1173.5</v>
      </c>
      <c r="BO41" s="78">
        <f t="shared" si="51"/>
        <v>1173.5</v>
      </c>
      <c r="BP41" s="78">
        <f t="shared" si="51"/>
        <v>1173.5</v>
      </c>
      <c r="BQ41" s="78">
        <f t="shared" si="51"/>
        <v>1173.5</v>
      </c>
      <c r="BR41" s="78">
        <f t="shared" si="51"/>
        <v>1173.5</v>
      </c>
      <c r="BS41" s="78">
        <f t="shared" si="51"/>
        <v>1173.5</v>
      </c>
      <c r="BT41" s="78">
        <f t="shared" si="51"/>
        <v>1173.5</v>
      </c>
      <c r="BU41" s="78">
        <f t="shared" si="51"/>
        <v>1173.5</v>
      </c>
      <c r="BV41" s="78">
        <f t="shared" si="51"/>
        <v>805.59999999999991</v>
      </c>
      <c r="BW41" s="78">
        <f t="shared" si="51"/>
        <v>805.59999999999991</v>
      </c>
      <c r="BX41" s="78">
        <f t="shared" si="51"/>
        <v>805.59999999999991</v>
      </c>
      <c r="BY41" s="78">
        <f t="shared" si="51"/>
        <v>805.59999999999991</v>
      </c>
      <c r="BZ41" s="78">
        <f t="shared" ref="BZ41" si="52">SUM(BZ31,BZ27,BZ23,BZ19,BZ15,BZ11,BZ7,BZ35,BZ38)</f>
        <v>805.59999999999991</v>
      </c>
    </row>
    <row r="42" spans="1:78" ht="20.25" customHeight="1" thickBot="1" x14ac:dyDescent="0.35">
      <c r="A42" s="102"/>
      <c r="B42" s="108"/>
      <c r="D42" s="19" t="s">
        <v>172</v>
      </c>
      <c r="E42" s="114">
        <v>4600</v>
      </c>
      <c r="F42" s="86"/>
      <c r="G42" s="111" t="s">
        <v>161</v>
      </c>
      <c r="H42" s="112"/>
      <c r="J42" s="177" t="s">
        <v>167</v>
      </c>
      <c r="K42" s="178"/>
      <c r="L42" s="178"/>
      <c r="M42" s="179"/>
      <c r="N42" s="80"/>
      <c r="O42" s="81"/>
      <c r="P42" s="110"/>
      <c r="AC42" s="116" t="s">
        <v>173</v>
      </c>
    </row>
    <row r="43" spans="1:78" ht="19.5" thickBot="1" x14ac:dyDescent="0.35">
      <c r="D43" s="19" t="s">
        <v>168</v>
      </c>
      <c r="E43" s="19">
        <v>8393</v>
      </c>
      <c r="G43" s="89" t="s">
        <v>174</v>
      </c>
      <c r="H43" s="89"/>
      <c r="J43" s="180"/>
      <c r="K43" s="181"/>
      <c r="L43" s="181"/>
      <c r="M43" s="182"/>
      <c r="N43" s="79" t="s">
        <v>162</v>
      </c>
      <c r="O43" s="82"/>
      <c r="P43" s="76"/>
      <c r="R43" s="21"/>
      <c r="Y43" s="21"/>
      <c r="AC43" s="21">
        <v>8000</v>
      </c>
    </row>
    <row r="44" spans="1:78" ht="19.5" thickBot="1" x14ac:dyDescent="0.35">
      <c r="A44" s="68" t="s">
        <v>165</v>
      </c>
      <c r="J44" s="180"/>
      <c r="K44" s="181"/>
      <c r="L44" s="181"/>
      <c r="M44" s="183"/>
      <c r="N44" s="83"/>
      <c r="O44" s="84"/>
      <c r="P44" s="76">
        <v>1929.9</v>
      </c>
      <c r="R44" s="21">
        <v>253.8</v>
      </c>
      <c r="Y44" s="21">
        <v>938.7</v>
      </c>
      <c r="AC44" s="21"/>
    </row>
    <row r="45" spans="1:78" x14ac:dyDescent="0.3">
      <c r="A45" s="20" t="s">
        <v>169</v>
      </c>
      <c r="I45" s="170" t="s">
        <v>152</v>
      </c>
      <c r="J45" s="170"/>
      <c r="K45" s="170"/>
      <c r="L45" s="170"/>
      <c r="M45" s="100">
        <v>3653.2</v>
      </c>
      <c r="N45" s="300">
        <f>M45-N41</f>
        <v>2847.6</v>
      </c>
      <c r="O45" s="300">
        <f t="shared" ref="O45:W45" si="53">N45-O41</f>
        <v>1601</v>
      </c>
      <c r="P45" s="300">
        <f t="shared" si="53"/>
        <v>356.79999999999995</v>
      </c>
      <c r="Q45" s="300">
        <f t="shared" si="53"/>
        <v>-1774.2</v>
      </c>
      <c r="R45" s="300">
        <f t="shared" si="53"/>
        <v>-3905.2</v>
      </c>
      <c r="S45" s="300">
        <f t="shared" si="53"/>
        <v>-4342.8999999999996</v>
      </c>
      <c r="T45" s="300">
        <f t="shared" si="53"/>
        <v>-4780.5999999999995</v>
      </c>
      <c r="U45" s="300">
        <f t="shared" si="53"/>
        <v>-5218.2999999999993</v>
      </c>
      <c r="V45" s="300">
        <f t="shared" si="53"/>
        <v>-5655.9999999999991</v>
      </c>
      <c r="W45" s="300">
        <f t="shared" si="53"/>
        <v>-6093.6999999999989</v>
      </c>
      <c r="X45" s="74">
        <v>3204.4</v>
      </c>
      <c r="Y45" s="115">
        <v>2854.3</v>
      </c>
      <c r="Z45" s="115">
        <v>3204.4</v>
      </c>
      <c r="AA45" s="21"/>
      <c r="AB45" s="21"/>
      <c r="AC45" s="21"/>
    </row>
    <row r="46" spans="1:78" ht="18" customHeight="1" x14ac:dyDescent="0.3">
      <c r="A46" s="20" t="s">
        <v>170</v>
      </c>
      <c r="I46" s="171" t="s">
        <v>153</v>
      </c>
      <c r="J46" s="172"/>
      <c r="K46" s="172"/>
      <c r="L46" s="173"/>
      <c r="M46" s="75">
        <v>4600</v>
      </c>
      <c r="N46" s="300">
        <f>M46-N41</f>
        <v>3794.4</v>
      </c>
      <c r="O46" s="300">
        <f t="shared" ref="O46:BZ46" si="54">N46-O41</f>
        <v>2547.8000000000002</v>
      </c>
      <c r="P46" s="300">
        <f t="shared" si="54"/>
        <v>1303.6000000000001</v>
      </c>
      <c r="Q46" s="300">
        <f t="shared" si="54"/>
        <v>-827.39999999999986</v>
      </c>
      <c r="R46" s="300">
        <f t="shared" si="54"/>
        <v>-2958.3999999999996</v>
      </c>
      <c r="S46" s="300">
        <f t="shared" si="54"/>
        <v>-3396.0999999999995</v>
      </c>
      <c r="T46" s="300">
        <f t="shared" si="54"/>
        <v>-3833.7999999999993</v>
      </c>
      <c r="U46" s="300">
        <f t="shared" si="54"/>
        <v>-4271.4999999999991</v>
      </c>
      <c r="V46" s="300">
        <f t="shared" si="54"/>
        <v>-4709.1999999999989</v>
      </c>
      <c r="W46" s="300">
        <f t="shared" si="54"/>
        <v>-5146.8999999999987</v>
      </c>
      <c r="X46" s="300">
        <f t="shared" si="54"/>
        <v>-6098.6999999999989</v>
      </c>
      <c r="Y46" s="300">
        <f t="shared" si="54"/>
        <v>-7864.1999999999989</v>
      </c>
      <c r="Z46" s="300">
        <f t="shared" si="54"/>
        <v>-9037.6999999999989</v>
      </c>
      <c r="AA46" s="300">
        <f t="shared" si="54"/>
        <v>-10211.199999999999</v>
      </c>
      <c r="AB46" s="300">
        <f t="shared" si="54"/>
        <v>-11384.699999999999</v>
      </c>
      <c r="AC46" s="300">
        <f t="shared" si="54"/>
        <v>-12558.199999999999</v>
      </c>
      <c r="AD46" s="300">
        <f t="shared" si="54"/>
        <v>-13731.699999999999</v>
      </c>
      <c r="AE46" s="300">
        <f t="shared" si="54"/>
        <v>-13947.699999999999</v>
      </c>
      <c r="AF46" s="300">
        <f t="shared" si="54"/>
        <v>-14163.699999999999</v>
      </c>
      <c r="AG46" s="300">
        <f t="shared" si="54"/>
        <v>-14379.699999999999</v>
      </c>
      <c r="AH46" s="300">
        <f t="shared" si="54"/>
        <v>-15553.199999999999</v>
      </c>
      <c r="AI46" s="300">
        <f t="shared" si="54"/>
        <v>-16726.699999999997</v>
      </c>
      <c r="AJ46" s="300">
        <f t="shared" si="54"/>
        <v>-17900.199999999997</v>
      </c>
      <c r="AK46" s="300">
        <f t="shared" si="54"/>
        <v>-19073.699999999997</v>
      </c>
      <c r="AL46" s="300">
        <f t="shared" si="54"/>
        <v>-20247.199999999997</v>
      </c>
      <c r="AM46" s="300">
        <f t="shared" si="54"/>
        <v>-21420.699999999997</v>
      </c>
      <c r="AN46" s="300">
        <f t="shared" si="54"/>
        <v>-22594.199999999997</v>
      </c>
      <c r="AO46" s="300">
        <f t="shared" si="54"/>
        <v>-23767.699999999997</v>
      </c>
      <c r="AP46" s="300">
        <f t="shared" si="54"/>
        <v>-24941.199999999997</v>
      </c>
      <c r="AQ46" s="300">
        <f t="shared" si="54"/>
        <v>-26114.699999999997</v>
      </c>
      <c r="AR46" s="300">
        <f t="shared" si="54"/>
        <v>-27288.199999999997</v>
      </c>
      <c r="AS46" s="300">
        <f t="shared" si="54"/>
        <v>-28461.699999999997</v>
      </c>
      <c r="AT46" s="300">
        <f t="shared" si="54"/>
        <v>-29635.199999999997</v>
      </c>
      <c r="AU46" s="300">
        <f t="shared" si="54"/>
        <v>-30808.699999999997</v>
      </c>
      <c r="AV46" s="300">
        <f t="shared" si="54"/>
        <v>-31982.199999999997</v>
      </c>
      <c r="AW46" s="300">
        <f t="shared" si="54"/>
        <v>-33155.699999999997</v>
      </c>
      <c r="AX46" s="300">
        <f t="shared" si="54"/>
        <v>-33961.299999999996</v>
      </c>
      <c r="AY46" s="300">
        <f t="shared" si="54"/>
        <v>-34766.899999999994</v>
      </c>
      <c r="AZ46" s="300">
        <f t="shared" si="54"/>
        <v>-35572.499999999993</v>
      </c>
      <c r="BA46" s="300">
        <f t="shared" si="54"/>
        <v>-36745.999999999993</v>
      </c>
      <c r="BB46" s="300">
        <f t="shared" si="54"/>
        <v>-37919.499999999993</v>
      </c>
      <c r="BC46" s="300">
        <f t="shared" si="54"/>
        <v>-39092.999999999993</v>
      </c>
      <c r="BD46" s="300">
        <f t="shared" si="54"/>
        <v>-40266.499999999993</v>
      </c>
      <c r="BE46" s="300">
        <f t="shared" si="54"/>
        <v>-41439.999999999993</v>
      </c>
      <c r="BF46" s="300">
        <f t="shared" si="54"/>
        <v>-42613.499999999993</v>
      </c>
      <c r="BG46" s="300">
        <f t="shared" si="54"/>
        <v>-43786.999999999993</v>
      </c>
      <c r="BH46" s="300">
        <f t="shared" si="54"/>
        <v>-44960.499999999993</v>
      </c>
      <c r="BI46" s="300">
        <f t="shared" si="54"/>
        <v>-46133.999999999993</v>
      </c>
      <c r="BJ46" s="300">
        <f t="shared" si="54"/>
        <v>-47307.499999999993</v>
      </c>
      <c r="BK46" s="300">
        <f t="shared" si="54"/>
        <v>-48480.999999999993</v>
      </c>
      <c r="BL46" s="300">
        <f t="shared" si="54"/>
        <v>-49654.499999999993</v>
      </c>
      <c r="BM46" s="300">
        <f t="shared" si="54"/>
        <v>-50827.999999999993</v>
      </c>
      <c r="BN46" s="300">
        <f t="shared" si="54"/>
        <v>-52001.499999999993</v>
      </c>
      <c r="BO46" s="300">
        <f t="shared" si="54"/>
        <v>-53174.999999999993</v>
      </c>
      <c r="BP46" s="300">
        <f t="shared" si="54"/>
        <v>-54348.499999999993</v>
      </c>
      <c r="BQ46" s="300">
        <f t="shared" si="54"/>
        <v>-55521.999999999993</v>
      </c>
      <c r="BR46" s="300">
        <f t="shared" si="54"/>
        <v>-56695.499999999993</v>
      </c>
      <c r="BS46" s="300">
        <f t="shared" si="54"/>
        <v>-57868.999999999993</v>
      </c>
      <c r="BT46" s="300">
        <f t="shared" si="54"/>
        <v>-59042.499999999993</v>
      </c>
      <c r="BU46" s="300">
        <f t="shared" si="54"/>
        <v>-60215.999999999993</v>
      </c>
      <c r="BV46" s="300">
        <f t="shared" si="54"/>
        <v>-61021.599999999991</v>
      </c>
      <c r="BW46" s="300">
        <f t="shared" si="54"/>
        <v>-61827.19999999999</v>
      </c>
      <c r="BX46" s="300">
        <f t="shared" si="54"/>
        <v>-62632.799999999988</v>
      </c>
      <c r="BY46" s="300">
        <f t="shared" si="54"/>
        <v>-63438.399999999987</v>
      </c>
      <c r="BZ46" s="300">
        <f t="shared" si="54"/>
        <v>-64243.999999999985</v>
      </c>
    </row>
    <row r="47" spans="1:78" ht="18" customHeight="1" thickBot="1" x14ac:dyDescent="0.35">
      <c r="A47" s="20" t="s">
        <v>171</v>
      </c>
      <c r="I47" s="174" t="s">
        <v>164</v>
      </c>
      <c r="J47" s="175"/>
      <c r="K47" s="175"/>
      <c r="L47" s="176"/>
      <c r="M47" s="95">
        <v>9400</v>
      </c>
      <c r="N47" s="95">
        <f>M47-M41</f>
        <v>8594.4</v>
      </c>
      <c r="O47" s="95">
        <f t="shared" ref="O47:BZ47" si="55">N47-N41</f>
        <v>7788.7999999999993</v>
      </c>
      <c r="P47" s="95">
        <f t="shared" si="55"/>
        <v>6542.1999999999989</v>
      </c>
      <c r="Q47" s="95">
        <f t="shared" si="55"/>
        <v>5297.9999999999991</v>
      </c>
      <c r="R47" s="95">
        <f t="shared" si="55"/>
        <v>3166.9999999999991</v>
      </c>
      <c r="S47" s="95">
        <f t="shared" si="55"/>
        <v>1035.9999999999991</v>
      </c>
      <c r="T47" s="95">
        <f t="shared" si="55"/>
        <v>598.29999999999905</v>
      </c>
      <c r="U47" s="95">
        <f t="shared" si="55"/>
        <v>160.59999999999906</v>
      </c>
      <c r="V47" s="95">
        <f t="shared" si="55"/>
        <v>-277.10000000000093</v>
      </c>
      <c r="W47" s="95">
        <f t="shared" si="55"/>
        <v>-714.80000000000086</v>
      </c>
      <c r="X47" s="95">
        <f t="shared" si="55"/>
        <v>-1152.5000000000009</v>
      </c>
      <c r="Y47" s="95">
        <f t="shared" si="55"/>
        <v>-2104.3000000000011</v>
      </c>
      <c r="Z47" s="95">
        <f t="shared" si="55"/>
        <v>-3869.8000000000011</v>
      </c>
      <c r="AA47" s="95">
        <f t="shared" si="55"/>
        <v>-5043.3000000000011</v>
      </c>
      <c r="AB47" s="95">
        <f t="shared" si="55"/>
        <v>-6216.8000000000011</v>
      </c>
      <c r="AC47" s="95">
        <f t="shared" si="55"/>
        <v>-7390.3000000000011</v>
      </c>
      <c r="AD47" s="95">
        <f t="shared" si="55"/>
        <v>-8563.8000000000011</v>
      </c>
      <c r="AE47" s="95">
        <f t="shared" si="55"/>
        <v>-9737.3000000000011</v>
      </c>
      <c r="AF47" s="95">
        <f t="shared" si="55"/>
        <v>-9953.3000000000011</v>
      </c>
      <c r="AG47" s="95">
        <f t="shared" si="55"/>
        <v>-10169.300000000001</v>
      </c>
      <c r="AH47" s="95">
        <f t="shared" si="55"/>
        <v>-10385.300000000001</v>
      </c>
      <c r="AI47" s="95">
        <f t="shared" si="55"/>
        <v>-11558.800000000001</v>
      </c>
      <c r="AJ47" s="95">
        <f t="shared" si="55"/>
        <v>-12732.300000000001</v>
      </c>
      <c r="AK47" s="95">
        <f t="shared" si="55"/>
        <v>-13905.800000000001</v>
      </c>
      <c r="AL47" s="95">
        <f t="shared" si="55"/>
        <v>-15079.300000000001</v>
      </c>
      <c r="AM47" s="95">
        <f t="shared" si="55"/>
        <v>-16252.800000000001</v>
      </c>
      <c r="AN47" s="95">
        <f t="shared" si="55"/>
        <v>-17426.300000000003</v>
      </c>
      <c r="AO47" s="95">
        <f t="shared" si="55"/>
        <v>-18599.800000000003</v>
      </c>
      <c r="AP47" s="95">
        <f t="shared" si="55"/>
        <v>-19773.300000000003</v>
      </c>
      <c r="AQ47" s="95">
        <f t="shared" si="55"/>
        <v>-20946.800000000003</v>
      </c>
      <c r="AR47" s="95">
        <f t="shared" si="55"/>
        <v>-22120.300000000003</v>
      </c>
      <c r="AS47" s="95">
        <f t="shared" si="55"/>
        <v>-23293.800000000003</v>
      </c>
      <c r="AT47" s="95">
        <f t="shared" si="55"/>
        <v>-24467.300000000003</v>
      </c>
      <c r="AU47" s="95">
        <f t="shared" si="55"/>
        <v>-25640.800000000003</v>
      </c>
      <c r="AV47" s="95">
        <f t="shared" si="55"/>
        <v>-26814.300000000003</v>
      </c>
      <c r="AW47" s="95">
        <f t="shared" si="55"/>
        <v>-27987.800000000003</v>
      </c>
      <c r="AX47" s="95">
        <f t="shared" si="55"/>
        <v>-29161.300000000003</v>
      </c>
      <c r="AY47" s="95">
        <f t="shared" si="55"/>
        <v>-29966.9</v>
      </c>
      <c r="AZ47" s="95">
        <f t="shared" si="55"/>
        <v>-30772.5</v>
      </c>
      <c r="BA47" s="95">
        <f t="shared" si="55"/>
        <v>-31578.1</v>
      </c>
      <c r="BB47" s="95">
        <f t="shared" si="55"/>
        <v>-32751.599999999999</v>
      </c>
      <c r="BC47" s="95">
        <f t="shared" si="55"/>
        <v>-33925.1</v>
      </c>
      <c r="BD47" s="95">
        <f t="shared" si="55"/>
        <v>-35098.6</v>
      </c>
      <c r="BE47" s="95">
        <f t="shared" si="55"/>
        <v>-36272.1</v>
      </c>
      <c r="BF47" s="95">
        <f t="shared" si="55"/>
        <v>-37445.599999999999</v>
      </c>
      <c r="BG47" s="95">
        <f t="shared" si="55"/>
        <v>-38619.1</v>
      </c>
      <c r="BH47" s="95">
        <f t="shared" si="55"/>
        <v>-39792.6</v>
      </c>
      <c r="BI47" s="95">
        <f t="shared" si="55"/>
        <v>-40966.1</v>
      </c>
      <c r="BJ47" s="95">
        <f t="shared" si="55"/>
        <v>-42139.6</v>
      </c>
      <c r="BK47" s="95">
        <f t="shared" si="55"/>
        <v>-43313.1</v>
      </c>
      <c r="BL47" s="95">
        <f t="shared" si="55"/>
        <v>-44486.6</v>
      </c>
      <c r="BM47" s="95">
        <f t="shared" si="55"/>
        <v>-45660.1</v>
      </c>
      <c r="BN47" s="95">
        <f t="shared" si="55"/>
        <v>-46833.599999999999</v>
      </c>
      <c r="BO47" s="95">
        <f t="shared" si="55"/>
        <v>-48007.1</v>
      </c>
      <c r="BP47" s="95">
        <f t="shared" si="55"/>
        <v>-49180.6</v>
      </c>
      <c r="BQ47" s="95">
        <f t="shared" si="55"/>
        <v>-50354.1</v>
      </c>
      <c r="BR47" s="95">
        <f t="shared" si="55"/>
        <v>-51527.6</v>
      </c>
      <c r="BS47" s="95">
        <f t="shared" si="55"/>
        <v>-52701.1</v>
      </c>
      <c r="BT47" s="95">
        <f t="shared" si="55"/>
        <v>-53874.6</v>
      </c>
      <c r="BU47" s="95">
        <f t="shared" si="55"/>
        <v>-55048.1</v>
      </c>
      <c r="BV47" s="95">
        <f t="shared" si="55"/>
        <v>-56221.599999999999</v>
      </c>
      <c r="BW47" s="95">
        <f t="shared" si="55"/>
        <v>-57027.199999999997</v>
      </c>
      <c r="BX47" s="95">
        <f t="shared" si="55"/>
        <v>-57832.799999999996</v>
      </c>
      <c r="BY47" s="95">
        <f t="shared" si="55"/>
        <v>-58638.399999999994</v>
      </c>
      <c r="BZ47" s="95">
        <f t="shared" si="55"/>
        <v>-59443.999999999993</v>
      </c>
    </row>
    <row r="48" spans="1:78" x14ac:dyDescent="0.3">
      <c r="A48" s="20" t="s">
        <v>147</v>
      </c>
      <c r="I48" s="70"/>
      <c r="J48" s="70"/>
      <c r="K48" s="70"/>
      <c r="L48" s="70"/>
    </row>
    <row r="49" spans="1:16" x14ac:dyDescent="0.3">
      <c r="A49" s="20" t="s">
        <v>166</v>
      </c>
      <c r="P49" s="77"/>
    </row>
    <row r="50" spans="1:16" x14ac:dyDescent="0.3">
      <c r="A50" s="20" t="s">
        <v>163</v>
      </c>
    </row>
  </sheetData>
  <mergeCells count="67">
    <mergeCell ref="B35:B36"/>
    <mergeCell ref="C35:C36"/>
    <mergeCell ref="A35:A36"/>
    <mergeCell ref="C38:C39"/>
    <mergeCell ref="B38:B39"/>
    <mergeCell ref="A38:A39"/>
    <mergeCell ref="I46:L46"/>
    <mergeCell ref="I47:L47"/>
    <mergeCell ref="J42:M44"/>
    <mergeCell ref="F41:I41"/>
    <mergeCell ref="F19:F21"/>
    <mergeCell ref="G19:G21"/>
    <mergeCell ref="H19:H21"/>
    <mergeCell ref="I19:I21"/>
    <mergeCell ref="J38:L38"/>
    <mergeCell ref="J35:L35"/>
    <mergeCell ref="G35:G36"/>
    <mergeCell ref="G38:G39"/>
    <mergeCell ref="A4:B5"/>
    <mergeCell ref="I45:L45"/>
    <mergeCell ref="G11:G13"/>
    <mergeCell ref="H11:H13"/>
    <mergeCell ref="I11:I13"/>
    <mergeCell ref="A15:A17"/>
    <mergeCell ref="B15:B17"/>
    <mergeCell ref="C15:C17"/>
    <mergeCell ref="D15:D17"/>
    <mergeCell ref="E15:E17"/>
    <mergeCell ref="F15:F17"/>
    <mergeCell ref="A11:A13"/>
    <mergeCell ref="A7:A9"/>
    <mergeCell ref="G15:G17"/>
    <mergeCell ref="H15:H17"/>
    <mergeCell ref="I15:I17"/>
    <mergeCell ref="B11:B13"/>
    <mergeCell ref="C11:C13"/>
    <mergeCell ref="D11:D13"/>
    <mergeCell ref="E11:E13"/>
    <mergeCell ref="F11:F13"/>
    <mergeCell ref="F7:F9"/>
    <mergeCell ref="G7:G9"/>
    <mergeCell ref="H7:H9"/>
    <mergeCell ref="I7:I9"/>
    <mergeCell ref="B7:B9"/>
    <mergeCell ref="C7:C9"/>
    <mergeCell ref="D7:D9"/>
    <mergeCell ref="E7:E9"/>
    <mergeCell ref="A19:A21"/>
    <mergeCell ref="B19:B21"/>
    <mergeCell ref="C19:C21"/>
    <mergeCell ref="D19:D21"/>
    <mergeCell ref="E19:E21"/>
    <mergeCell ref="A23:A25"/>
    <mergeCell ref="B23:B25"/>
    <mergeCell ref="C23:C25"/>
    <mergeCell ref="E23:E25"/>
    <mergeCell ref="F23:F25"/>
    <mergeCell ref="B27:B29"/>
    <mergeCell ref="A27:A29"/>
    <mergeCell ref="C27:C29"/>
    <mergeCell ref="E27:E29"/>
    <mergeCell ref="F27:F29"/>
    <mergeCell ref="A31:A33"/>
    <mergeCell ref="B31:B33"/>
    <mergeCell ref="C31:C33"/>
    <mergeCell ref="E31:E33"/>
    <mergeCell ref="G31:G33"/>
  </mergeCells>
  <conditionalFormatting sqref="M9:BZ9">
    <cfRule type="cellIs" dxfId="35" priority="34" operator="between">
      <formula>0.9*$C$7</formula>
      <formula>$C$7</formula>
    </cfRule>
    <cfRule type="cellIs" dxfId="34" priority="35" operator="between">
      <formula>0.89*$C$7</formula>
      <formula>0.5*$C$7</formula>
    </cfRule>
    <cfRule type="cellIs" dxfId="33" priority="36" operator="between">
      <formula>0.49*$C$7</formula>
      <formula>0</formula>
    </cfRule>
  </conditionalFormatting>
  <conditionalFormatting sqref="M13:BZ13">
    <cfRule type="cellIs" dxfId="32" priority="31" operator="between">
      <formula>0.9*$C$11</formula>
      <formula>$C$7</formula>
    </cfRule>
    <cfRule type="cellIs" dxfId="31" priority="32" operator="between">
      <formula>0.89*$C$11</formula>
      <formula>0.5*$C$11</formula>
    </cfRule>
    <cfRule type="cellIs" dxfId="30" priority="33" operator="between">
      <formula>0.49*$C$11</formula>
      <formula>0</formula>
    </cfRule>
  </conditionalFormatting>
  <conditionalFormatting sqref="M17:BZ17">
    <cfRule type="cellIs" dxfId="29" priority="28" operator="between">
      <formula>0.9*$C$15</formula>
      <formula>$C$7</formula>
    </cfRule>
    <cfRule type="cellIs" dxfId="28" priority="29" operator="between">
      <formula>0.89*$C$15</formula>
      <formula>0.5*$C$15</formula>
    </cfRule>
    <cfRule type="cellIs" dxfId="27" priority="30" operator="between">
      <formula>0.49*$C$15</formula>
      <formula>0</formula>
    </cfRule>
  </conditionalFormatting>
  <conditionalFormatting sqref="M21:BZ21">
    <cfRule type="cellIs" dxfId="26" priority="25" operator="between">
      <formula>0.9*$C$19</formula>
      <formula>$C$7</formula>
    </cfRule>
    <cfRule type="cellIs" dxfId="25" priority="26" operator="between">
      <formula>0.89*$C$19</formula>
      <formula>0.5*$C$19</formula>
    </cfRule>
    <cfRule type="cellIs" dxfId="24" priority="27" operator="between">
      <formula>0.49*$C$19</formula>
      <formula>0</formula>
    </cfRule>
  </conditionalFormatting>
  <conditionalFormatting sqref="M25:BZ25">
    <cfRule type="cellIs" dxfId="23" priority="22" operator="between">
      <formula>0.9*$C$23</formula>
      <formula>$C$7</formula>
    </cfRule>
    <cfRule type="cellIs" dxfId="22" priority="23" operator="between">
      <formula>0.89*$C$23</formula>
      <formula>0.5*$C$23</formula>
    </cfRule>
    <cfRule type="cellIs" dxfId="21" priority="24" operator="between">
      <formula>0.49*$C$23</formula>
      <formula>0</formula>
    </cfRule>
  </conditionalFormatting>
  <conditionalFormatting sqref="M29:BZ29">
    <cfRule type="cellIs" dxfId="20" priority="16" operator="between">
      <formula>0.9*$C$27</formula>
      <formula>$C$7</formula>
    </cfRule>
    <cfRule type="cellIs" dxfId="19" priority="17" operator="between">
      <formula>0.89*$C$27</formula>
      <formula>0.5*$C$27</formula>
    </cfRule>
    <cfRule type="cellIs" dxfId="18" priority="18" operator="between">
      <formula>0.49*$C$27</formula>
      <formula>0</formula>
    </cfRule>
  </conditionalFormatting>
  <conditionalFormatting sqref="M33:BZ33">
    <cfRule type="cellIs" dxfId="17" priority="13" operator="between">
      <formula>0.9*$C$27</formula>
      <formula>$C$7</formula>
    </cfRule>
    <cfRule type="cellIs" dxfId="16" priority="14" operator="between">
      <formula>0.89*$C$27</formula>
      <formula>0.5*$C$27</formula>
    </cfRule>
    <cfRule type="cellIs" dxfId="15" priority="15" operator="between">
      <formula>0.49*$C$27</formula>
      <formula>0</formula>
    </cfRule>
  </conditionalFormatting>
  <conditionalFormatting sqref="M47">
    <cfRule type="cellIs" dxfId="14" priority="10" operator="between">
      <formula>0.9*$C$19</formula>
      <formula>$C$7</formula>
    </cfRule>
    <cfRule type="cellIs" dxfId="13" priority="11" operator="between">
      <formula>0.89*$C$19</formula>
      <formula>0.5*$C$19</formula>
    </cfRule>
    <cfRule type="cellIs" dxfId="12" priority="12" operator="between">
      <formula>0.49*$C$19</formula>
      <formula>0</formula>
    </cfRule>
  </conditionalFormatting>
  <conditionalFormatting sqref="N47:BZ47">
    <cfRule type="cellIs" dxfId="11" priority="7" operator="between">
      <formula>0.9*$M$47</formula>
      <formula>$M$47</formula>
    </cfRule>
    <cfRule type="cellIs" dxfId="10" priority="8" operator="between">
      <formula>0.89*$M$47</formula>
      <formula>0.5*$M$47</formula>
    </cfRule>
    <cfRule type="cellIs" dxfId="9" priority="9" operator="between">
      <formula>0.49*$M$47</formula>
      <formula>0</formula>
    </cfRule>
  </conditionalFormatting>
  <conditionalFormatting sqref="N46:BZ46">
    <cfRule type="cellIs" dxfId="8" priority="4" operator="between">
      <formula>0.9*$M$46</formula>
      <formula>$M$46</formula>
    </cfRule>
    <cfRule type="cellIs" dxfId="7" priority="5" operator="between">
      <formula>0.89*$M$46</formula>
      <formula>0.5*$M$46</formula>
    </cfRule>
    <cfRule type="cellIs" dxfId="6" priority="6" operator="between">
      <formula>0.49*$M$46</formula>
      <formula>0</formula>
    </cfRule>
  </conditionalFormatting>
  <conditionalFormatting sqref="N45:W45">
    <cfRule type="cellIs" dxfId="5" priority="1" operator="between">
      <formula>0.9*$M$46</formula>
      <formula>$M$46</formula>
    </cfRule>
    <cfRule type="cellIs" dxfId="4" priority="2" operator="between">
      <formula>0.89*$M$46</formula>
      <formula>0.5*$M$46</formula>
    </cfRule>
    <cfRule type="cellIs" dxfId="3" priority="3" operator="between">
      <formula>0.49*$M$46</formula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opLeftCell="B1" zoomScale="90" zoomScaleNormal="90" zoomScaleSheetLayoutView="100" workbookViewId="0">
      <pane ySplit="3" topLeftCell="A4" activePane="bottomLeft" state="frozen"/>
      <selection pane="bottomLeft" activeCell="AI32" sqref="AI32"/>
    </sheetView>
  </sheetViews>
  <sheetFormatPr defaultRowHeight="12.75" x14ac:dyDescent="0.2"/>
  <cols>
    <col min="1" max="1" width="21.85546875" style="188" bestFit="1" customWidth="1"/>
    <col min="2" max="2" width="5.28515625" style="188" bestFit="1" customWidth="1"/>
    <col min="3" max="3" width="6.85546875" style="188" bestFit="1" customWidth="1"/>
    <col min="4" max="4" width="0.85546875" style="188" customWidth="1"/>
    <col min="5" max="5" width="5.28515625" style="188" customWidth="1"/>
    <col min="6" max="6" width="6.42578125" style="188" bestFit="1" customWidth="1"/>
    <col min="7" max="7" width="0.85546875" style="188" customWidth="1"/>
    <col min="8" max="8" width="10.28515625" style="188" customWidth="1"/>
    <col min="9" max="9" width="0.85546875" style="188" customWidth="1"/>
    <col min="10" max="10" width="6.42578125" style="188" bestFit="1" customWidth="1"/>
    <col min="11" max="12" width="8.28515625" style="188" bestFit="1" customWidth="1"/>
    <col min="13" max="13" width="0.85546875" style="188" customWidth="1"/>
    <col min="14" max="14" width="6.140625" style="188" bestFit="1" customWidth="1"/>
    <col min="15" max="16" width="8.28515625" style="188" bestFit="1" customWidth="1"/>
    <col min="17" max="17" width="0.85546875" style="188" customWidth="1"/>
    <col min="18" max="18" width="5.85546875" style="188" bestFit="1" customWidth="1"/>
    <col min="19" max="19" width="5.42578125" style="188" bestFit="1" customWidth="1"/>
    <col min="20" max="20" width="0.85546875" style="188" customWidth="1"/>
    <col min="21" max="21" width="6.140625" style="188" bestFit="1" customWidth="1"/>
    <col min="22" max="23" width="8.28515625" style="188" bestFit="1" customWidth="1"/>
    <col min="24" max="24" width="0.85546875" style="188" customWidth="1"/>
    <col min="25" max="25" width="8.42578125" style="188" bestFit="1" customWidth="1"/>
    <col min="26" max="26" width="0.85546875" style="188" customWidth="1"/>
    <col min="27" max="27" width="9.42578125" style="188" customWidth="1"/>
    <col min="28" max="28" width="0.85546875" style="188" customWidth="1"/>
    <col min="29" max="29" width="10" style="188" customWidth="1"/>
    <col min="30" max="30" width="0.85546875" style="188" customWidth="1"/>
    <col min="31" max="31" width="12.42578125" style="188" customWidth="1"/>
    <col min="32" max="32" width="0.85546875" style="188" customWidth="1"/>
    <col min="33" max="33" width="8.7109375" style="188" customWidth="1"/>
    <col min="34" max="34" width="0.85546875" style="188" customWidth="1"/>
    <col min="35" max="35" width="11.7109375" style="188" bestFit="1" customWidth="1"/>
    <col min="36" max="36" width="6.28515625" style="188" bestFit="1" customWidth="1"/>
    <col min="37" max="16384" width="9.140625" style="188"/>
  </cols>
  <sheetData>
    <row r="1" spans="1:36" ht="15.75" thickBot="1" x14ac:dyDescent="0.3">
      <c r="A1" s="289" t="s">
        <v>245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7"/>
    </row>
    <row r="2" spans="1:36" s="267" customFormat="1" ht="25.5" x14ac:dyDescent="0.2">
      <c r="A2" s="286" t="s">
        <v>244</v>
      </c>
      <c r="B2" s="285" t="s">
        <v>243</v>
      </c>
      <c r="C2" s="285"/>
      <c r="D2" s="284"/>
      <c r="E2" s="285" t="s">
        <v>242</v>
      </c>
      <c r="F2" s="285"/>
      <c r="G2" s="284"/>
      <c r="H2" s="283" t="s">
        <v>241</v>
      </c>
      <c r="I2" s="284"/>
      <c r="J2" s="285" t="s">
        <v>240</v>
      </c>
      <c r="K2" s="285"/>
      <c r="L2" s="285"/>
      <c r="M2" s="284"/>
      <c r="N2" s="285" t="s">
        <v>239</v>
      </c>
      <c r="O2" s="285"/>
      <c r="P2" s="285"/>
      <c r="Q2" s="284"/>
      <c r="R2" s="285" t="s">
        <v>238</v>
      </c>
      <c r="S2" s="285"/>
      <c r="T2" s="284"/>
      <c r="U2" s="285" t="s">
        <v>237</v>
      </c>
      <c r="V2" s="285"/>
      <c r="W2" s="285"/>
      <c r="X2" s="284"/>
      <c r="Y2" s="283" t="s">
        <v>236</v>
      </c>
      <c r="Z2" s="284"/>
      <c r="AA2" s="283" t="s">
        <v>235</v>
      </c>
      <c r="AB2" s="284"/>
      <c r="AC2" s="283" t="s">
        <v>234</v>
      </c>
      <c r="AD2" s="284"/>
      <c r="AE2" s="283" t="s">
        <v>233</v>
      </c>
      <c r="AF2" s="282"/>
      <c r="AG2" s="281" t="s">
        <v>232</v>
      </c>
      <c r="AH2" s="280"/>
      <c r="AI2" s="279" t="s">
        <v>231</v>
      </c>
      <c r="AJ2" s="278">
        <v>3.61</v>
      </c>
    </row>
    <row r="3" spans="1:36" s="267" customFormat="1" ht="26.25" thickBot="1" x14ac:dyDescent="0.25">
      <c r="A3" s="277"/>
      <c r="B3" s="276" t="s">
        <v>230</v>
      </c>
      <c r="C3" s="276" t="s">
        <v>229</v>
      </c>
      <c r="D3" s="274"/>
      <c r="E3" s="276" t="s">
        <v>230</v>
      </c>
      <c r="F3" s="276" t="s">
        <v>229</v>
      </c>
      <c r="G3" s="274"/>
      <c r="H3" s="273"/>
      <c r="I3" s="274"/>
      <c r="J3" s="275" t="s">
        <v>226</v>
      </c>
      <c r="K3" s="275" t="s">
        <v>225</v>
      </c>
      <c r="L3" s="275" t="s">
        <v>224</v>
      </c>
      <c r="M3" s="274"/>
      <c r="N3" s="275" t="s">
        <v>226</v>
      </c>
      <c r="O3" s="275" t="s">
        <v>225</v>
      </c>
      <c r="P3" s="275" t="s">
        <v>224</v>
      </c>
      <c r="Q3" s="274"/>
      <c r="R3" s="275" t="s">
        <v>228</v>
      </c>
      <c r="S3" s="275" t="s">
        <v>227</v>
      </c>
      <c r="T3" s="274"/>
      <c r="U3" s="275" t="s">
        <v>226</v>
      </c>
      <c r="V3" s="275" t="s">
        <v>225</v>
      </c>
      <c r="W3" s="275" t="s">
        <v>224</v>
      </c>
      <c r="X3" s="274"/>
      <c r="Y3" s="273"/>
      <c r="Z3" s="274"/>
      <c r="AA3" s="273"/>
      <c r="AB3" s="274"/>
      <c r="AC3" s="273"/>
      <c r="AD3" s="274"/>
      <c r="AE3" s="273"/>
      <c r="AF3" s="272"/>
      <c r="AG3" s="271"/>
      <c r="AH3" s="270"/>
      <c r="AI3" s="269" t="s">
        <v>223</v>
      </c>
      <c r="AJ3" s="268">
        <f>AJ2/3.785</f>
        <v>0.95376486129458382</v>
      </c>
    </row>
    <row r="4" spans="1:36" ht="13.5" thickTop="1" x14ac:dyDescent="0.2">
      <c r="A4" s="215" t="s">
        <v>222</v>
      </c>
      <c r="B4" s="217">
        <v>8</v>
      </c>
      <c r="C4" s="214">
        <f>B4*3.785</f>
        <v>30.28</v>
      </c>
      <c r="D4" s="203"/>
      <c r="E4" s="203">
        <v>0</v>
      </c>
      <c r="F4" s="220">
        <f>E4*3.785</f>
        <v>0</v>
      </c>
      <c r="G4" s="203"/>
      <c r="H4" s="204">
        <f>(E4+B4)*$AJ$2</f>
        <v>28.88</v>
      </c>
      <c r="I4" s="203"/>
      <c r="J4" s="217"/>
      <c r="K4" s="237">
        <f>J4*0.6</f>
        <v>0</v>
      </c>
      <c r="L4" s="237">
        <f>J4*0.4</f>
        <v>0</v>
      </c>
      <c r="M4" s="203"/>
      <c r="N4" s="209">
        <f>(J4*1.6)/3.785</f>
        <v>0</v>
      </c>
      <c r="O4" s="237">
        <f>N4*0.6</f>
        <v>0</v>
      </c>
      <c r="P4" s="237">
        <f>N4*0.4</f>
        <v>0</v>
      </c>
      <c r="Q4" s="203"/>
      <c r="R4" s="203"/>
      <c r="S4" s="218"/>
      <c r="T4" s="203"/>
      <c r="U4" s="264">
        <f>J4*B4</f>
        <v>0</v>
      </c>
      <c r="V4" s="264">
        <f>U4*0.6</f>
        <v>0</v>
      </c>
      <c r="W4" s="264">
        <f>U4*0.4</f>
        <v>0</v>
      </c>
      <c r="X4" s="203"/>
      <c r="Y4" s="263"/>
      <c r="Z4" s="203"/>
      <c r="AA4" s="235">
        <v>1</v>
      </c>
      <c r="AB4" s="203"/>
      <c r="AC4" s="204">
        <f>AA4*H4</f>
        <v>28.88</v>
      </c>
      <c r="AD4" s="203"/>
      <c r="AE4" s="204">
        <f>AC4*60</f>
        <v>1732.8</v>
      </c>
      <c r="AF4" s="203"/>
      <c r="AG4" s="202">
        <f>B4*AA4*60</f>
        <v>480</v>
      </c>
      <c r="AH4" s="222"/>
    </row>
    <row r="5" spans="1:36" x14ac:dyDescent="0.2">
      <c r="A5" s="215" t="s">
        <v>221</v>
      </c>
      <c r="B5" s="217">
        <v>44</v>
      </c>
      <c r="C5" s="214">
        <f>B5*3.785</f>
        <v>166.54000000000002</v>
      </c>
      <c r="D5" s="203"/>
      <c r="E5" s="203">
        <v>0</v>
      </c>
      <c r="F5" s="220">
        <f>E5*3.785</f>
        <v>0</v>
      </c>
      <c r="G5" s="203"/>
      <c r="H5" s="204">
        <f>(E5+B5)*$AJ$2</f>
        <v>158.84</v>
      </c>
      <c r="I5" s="203"/>
      <c r="J5" s="217"/>
      <c r="K5" s="237">
        <f>J5*0.6</f>
        <v>0</v>
      </c>
      <c r="L5" s="237">
        <f>J5*0.4</f>
        <v>0</v>
      </c>
      <c r="M5" s="203"/>
      <c r="N5" s="209">
        <f>(J5*1.6)/3.785</f>
        <v>0</v>
      </c>
      <c r="O5" s="237">
        <f>N5*0.6</f>
        <v>0</v>
      </c>
      <c r="P5" s="237">
        <f>N5*0.4</f>
        <v>0</v>
      </c>
      <c r="Q5" s="203"/>
      <c r="R5" s="203"/>
      <c r="S5" s="218"/>
      <c r="T5" s="203"/>
      <c r="U5" s="264">
        <f>J5*B5</f>
        <v>0</v>
      </c>
      <c r="V5" s="264">
        <f>U5*0.6</f>
        <v>0</v>
      </c>
      <c r="W5" s="264">
        <f>U5*0.4</f>
        <v>0</v>
      </c>
      <c r="X5" s="203"/>
      <c r="Y5" s="263"/>
      <c r="Z5" s="203"/>
      <c r="AA5" s="235">
        <v>1</v>
      </c>
      <c r="AB5" s="203"/>
      <c r="AC5" s="204">
        <f>AA5*H5</f>
        <v>158.84</v>
      </c>
      <c r="AD5" s="203"/>
      <c r="AE5" s="204">
        <f>AC5*60</f>
        <v>9530.4</v>
      </c>
      <c r="AF5" s="203"/>
      <c r="AG5" s="202">
        <f>B5*AA5*60</f>
        <v>2640</v>
      </c>
      <c r="AH5" s="222"/>
    </row>
    <row r="6" spans="1:36" x14ac:dyDescent="0.2">
      <c r="A6" s="229" t="s">
        <v>220</v>
      </c>
      <c r="B6" s="228">
        <v>44</v>
      </c>
      <c r="C6" s="214">
        <f>B6*3.785</f>
        <v>166.54000000000002</v>
      </c>
      <c r="D6" s="219"/>
      <c r="E6" s="219">
        <v>0</v>
      </c>
      <c r="F6" s="220">
        <f>E6*3.785</f>
        <v>0</v>
      </c>
      <c r="G6" s="219"/>
      <c r="H6" s="204">
        <f>(E6+B6)*$AJ$2</f>
        <v>158.84</v>
      </c>
      <c r="I6" s="219"/>
      <c r="J6" s="228"/>
      <c r="K6" s="237">
        <f>J6*0.6</f>
        <v>0</v>
      </c>
      <c r="L6" s="237">
        <f>J6*0.4</f>
        <v>0</v>
      </c>
      <c r="M6" s="219"/>
      <c r="N6" s="209">
        <f>(J6*1.6)/3.785</f>
        <v>0</v>
      </c>
      <c r="O6" s="237">
        <f>N6*0.6</f>
        <v>0</v>
      </c>
      <c r="P6" s="237">
        <f>N6*0.4</f>
        <v>0</v>
      </c>
      <c r="Q6" s="219"/>
      <c r="R6" s="219"/>
      <c r="S6" s="218"/>
      <c r="T6" s="219"/>
      <c r="U6" s="264">
        <f>J6*B6</f>
        <v>0</v>
      </c>
      <c r="V6" s="264">
        <f>U6*0.6</f>
        <v>0</v>
      </c>
      <c r="W6" s="264">
        <f>U6*0.4</f>
        <v>0</v>
      </c>
      <c r="X6" s="219"/>
      <c r="Y6" s="263"/>
      <c r="Z6" s="219"/>
      <c r="AA6" s="235">
        <v>1</v>
      </c>
      <c r="AB6" s="219"/>
      <c r="AC6" s="204">
        <f>AA6*H6</f>
        <v>158.84</v>
      </c>
      <c r="AD6" s="219"/>
      <c r="AE6" s="204">
        <f>AC6*60</f>
        <v>9530.4</v>
      </c>
      <c r="AF6" s="219"/>
      <c r="AG6" s="202">
        <f>B6*AA6*60</f>
        <v>2640</v>
      </c>
      <c r="AH6" s="266"/>
    </row>
    <row r="7" spans="1:36" x14ac:dyDescent="0.2">
      <c r="A7" s="229" t="s">
        <v>219</v>
      </c>
      <c r="B7" s="228">
        <v>55</v>
      </c>
      <c r="C7" s="214">
        <f>B7*3.785</f>
        <v>208.17500000000001</v>
      </c>
      <c r="D7" s="219"/>
      <c r="E7" s="219"/>
      <c r="F7" s="220"/>
      <c r="G7" s="219"/>
      <c r="H7" s="204">
        <f>(E7+B7)*$AJ$2</f>
        <v>198.54999999999998</v>
      </c>
      <c r="I7" s="219"/>
      <c r="J7" s="228"/>
      <c r="K7" s="237">
        <f>J7*0.6</f>
        <v>0</v>
      </c>
      <c r="L7" s="237">
        <f>J7*0.4</f>
        <v>0</v>
      </c>
      <c r="M7" s="219"/>
      <c r="N7" s="209">
        <f>(J7*1.6)/3.785</f>
        <v>0</v>
      </c>
      <c r="O7" s="237">
        <f>N7*0.6</f>
        <v>0</v>
      </c>
      <c r="P7" s="237">
        <f>N7*0.4</f>
        <v>0</v>
      </c>
      <c r="Q7" s="219"/>
      <c r="R7" s="219"/>
      <c r="S7" s="218"/>
      <c r="T7" s="219"/>
      <c r="U7" s="264">
        <f>J7*B7</f>
        <v>0</v>
      </c>
      <c r="V7" s="264">
        <f>U7*0.6</f>
        <v>0</v>
      </c>
      <c r="W7" s="264">
        <f>U7*0.4</f>
        <v>0</v>
      </c>
      <c r="X7" s="219"/>
      <c r="Y7" s="263"/>
      <c r="Z7" s="219"/>
      <c r="AA7" s="235">
        <v>1</v>
      </c>
      <c r="AB7" s="219"/>
      <c r="AC7" s="204">
        <f>AA7*H7</f>
        <v>198.54999999999998</v>
      </c>
      <c r="AD7" s="219"/>
      <c r="AE7" s="204">
        <f>AC7*60</f>
        <v>11912.999999999998</v>
      </c>
      <c r="AF7" s="219"/>
      <c r="AG7" s="202">
        <f>B7*AA7*60</f>
        <v>3300</v>
      </c>
      <c r="AH7" s="266"/>
    </row>
    <row r="8" spans="1:36" x14ac:dyDescent="0.2">
      <c r="A8" s="229" t="s">
        <v>218</v>
      </c>
      <c r="B8" s="228">
        <v>90</v>
      </c>
      <c r="C8" s="214">
        <f>B8*3.785</f>
        <v>340.65000000000003</v>
      </c>
      <c r="D8" s="219"/>
      <c r="E8" s="219"/>
      <c r="F8" s="220"/>
      <c r="G8" s="219"/>
      <c r="H8" s="204">
        <f>(E8+B8)*$AJ$2</f>
        <v>324.89999999999998</v>
      </c>
      <c r="I8" s="219"/>
      <c r="J8" s="228"/>
      <c r="K8" s="237">
        <f>J8*0.6</f>
        <v>0</v>
      </c>
      <c r="L8" s="237">
        <f>J8*0.4</f>
        <v>0</v>
      </c>
      <c r="M8" s="219"/>
      <c r="N8" s="209">
        <f>(J8*1.6)/3.785</f>
        <v>0</v>
      </c>
      <c r="O8" s="237">
        <f>N8*0.6</f>
        <v>0</v>
      </c>
      <c r="P8" s="237">
        <f>N8*0.4</f>
        <v>0</v>
      </c>
      <c r="Q8" s="219"/>
      <c r="R8" s="219"/>
      <c r="S8" s="218"/>
      <c r="T8" s="219"/>
      <c r="U8" s="264">
        <f>J8*B8</f>
        <v>0</v>
      </c>
      <c r="V8" s="264">
        <f>U8*0.6</f>
        <v>0</v>
      </c>
      <c r="W8" s="264">
        <f>U8*0.4</f>
        <v>0</v>
      </c>
      <c r="X8" s="219"/>
      <c r="Y8" s="263"/>
      <c r="Z8" s="219"/>
      <c r="AA8" s="235">
        <v>1</v>
      </c>
      <c r="AB8" s="219"/>
      <c r="AC8" s="204">
        <f>AA8*H8</f>
        <v>324.89999999999998</v>
      </c>
      <c r="AD8" s="219"/>
      <c r="AE8" s="204">
        <f>AC8*60</f>
        <v>19494</v>
      </c>
      <c r="AF8" s="219"/>
      <c r="AG8" s="202">
        <f>B8*AA8*60</f>
        <v>5400</v>
      </c>
      <c r="AH8" s="266"/>
    </row>
    <row r="9" spans="1:36" x14ac:dyDescent="0.2">
      <c r="A9" s="215" t="s">
        <v>217</v>
      </c>
      <c r="B9" s="217">
        <v>54</v>
      </c>
      <c r="C9" s="214">
        <f>B9*3.785</f>
        <v>204.39000000000001</v>
      </c>
      <c r="D9" s="203"/>
      <c r="E9" s="203">
        <v>0</v>
      </c>
      <c r="F9" s="220">
        <f>E9*3.785</f>
        <v>0</v>
      </c>
      <c r="G9" s="203"/>
      <c r="H9" s="204">
        <f>(E9+B9)*$AJ$2</f>
        <v>194.94</v>
      </c>
      <c r="I9" s="203"/>
      <c r="J9" s="254">
        <f>U9/B9</f>
        <v>5.5555555555555554</v>
      </c>
      <c r="K9" s="237">
        <f>J9*0.6</f>
        <v>3.333333333333333</v>
      </c>
      <c r="L9" s="237">
        <f>J9*0.4</f>
        <v>2.2222222222222223</v>
      </c>
      <c r="M9" s="203"/>
      <c r="N9" s="209">
        <f>(J9*1.6)/3.785</f>
        <v>2.3484514897989137</v>
      </c>
      <c r="O9" s="237">
        <f>N9*0.6</f>
        <v>1.4090708938793481</v>
      </c>
      <c r="P9" s="237">
        <f>N9*0.4</f>
        <v>0.93938059591956558</v>
      </c>
      <c r="Q9" s="203"/>
      <c r="R9" s="203"/>
      <c r="S9" s="218"/>
      <c r="T9" s="203"/>
      <c r="U9" s="265">
        <v>300</v>
      </c>
      <c r="V9" s="264">
        <f>U9*0.6</f>
        <v>180</v>
      </c>
      <c r="W9" s="264">
        <f>U9*0.4</f>
        <v>120</v>
      </c>
      <c r="X9" s="203"/>
      <c r="Y9" s="263"/>
      <c r="Z9" s="203"/>
      <c r="AA9" s="235">
        <v>1</v>
      </c>
      <c r="AB9" s="203"/>
      <c r="AC9" s="204">
        <f>AA9*H9</f>
        <v>194.94</v>
      </c>
      <c r="AD9" s="203"/>
      <c r="AE9" s="204">
        <f>AC9*60</f>
        <v>11696.4</v>
      </c>
      <c r="AF9" s="203"/>
      <c r="AG9" s="202">
        <f>B9*AA9*60</f>
        <v>3240</v>
      </c>
      <c r="AH9" s="222"/>
    </row>
    <row r="10" spans="1:36" x14ac:dyDescent="0.2">
      <c r="A10" s="215" t="s">
        <v>216</v>
      </c>
      <c r="B10" s="217">
        <v>54</v>
      </c>
      <c r="C10" s="214">
        <f>B10*3.785</f>
        <v>204.39000000000001</v>
      </c>
      <c r="D10" s="203"/>
      <c r="E10" s="203">
        <v>0</v>
      </c>
      <c r="F10" s="220">
        <f>E10*3.785</f>
        <v>0</v>
      </c>
      <c r="G10" s="203"/>
      <c r="H10" s="204">
        <f>(E10+B10)*$AJ$2</f>
        <v>194.94</v>
      </c>
      <c r="I10" s="203"/>
      <c r="J10" s="254">
        <f>U10/B10</f>
        <v>5.5555555555555554</v>
      </c>
      <c r="K10" s="237">
        <f>J10*0.6</f>
        <v>3.333333333333333</v>
      </c>
      <c r="L10" s="237">
        <f>J10*0.4</f>
        <v>2.2222222222222223</v>
      </c>
      <c r="M10" s="203"/>
      <c r="N10" s="209">
        <f>(J10*1.6)/3.785</f>
        <v>2.3484514897989137</v>
      </c>
      <c r="O10" s="237">
        <f>N10*0.6</f>
        <v>1.4090708938793481</v>
      </c>
      <c r="P10" s="237">
        <f>N10*0.4</f>
        <v>0.93938059591956558</v>
      </c>
      <c r="Q10" s="203"/>
      <c r="R10" s="203"/>
      <c r="S10" s="218"/>
      <c r="T10" s="203"/>
      <c r="U10" s="265">
        <v>300</v>
      </c>
      <c r="V10" s="264">
        <f>U10*0.6</f>
        <v>180</v>
      </c>
      <c r="W10" s="264">
        <f>U10*0.4</f>
        <v>120</v>
      </c>
      <c r="X10" s="203"/>
      <c r="Y10" s="263"/>
      <c r="Z10" s="203"/>
      <c r="AA10" s="235">
        <v>1</v>
      </c>
      <c r="AB10" s="203"/>
      <c r="AC10" s="204">
        <f>AA10*H10</f>
        <v>194.94</v>
      </c>
      <c r="AD10" s="203"/>
      <c r="AE10" s="204">
        <f>AC10*60</f>
        <v>11696.4</v>
      </c>
      <c r="AF10" s="203"/>
      <c r="AG10" s="202">
        <f>B10*AA10*60</f>
        <v>3240</v>
      </c>
      <c r="AH10" s="222"/>
    </row>
    <row r="11" spans="1:36" x14ac:dyDescent="0.2">
      <c r="A11" s="215" t="s">
        <v>215</v>
      </c>
      <c r="B11" s="217">
        <v>54</v>
      </c>
      <c r="C11" s="214">
        <f>B11*3.785</f>
        <v>204.39000000000001</v>
      </c>
      <c r="D11" s="203"/>
      <c r="E11" s="203">
        <v>0</v>
      </c>
      <c r="F11" s="220">
        <f>E11*3.785</f>
        <v>0</v>
      </c>
      <c r="G11" s="203"/>
      <c r="H11" s="204">
        <f>(E11+B11)*$AJ$2</f>
        <v>194.94</v>
      </c>
      <c r="I11" s="203"/>
      <c r="J11" s="254">
        <f>U11/B11</f>
        <v>5.5555555555555554</v>
      </c>
      <c r="K11" s="237">
        <f>J11*0.6</f>
        <v>3.333333333333333</v>
      </c>
      <c r="L11" s="237">
        <f>J11*0.4</f>
        <v>2.2222222222222223</v>
      </c>
      <c r="M11" s="203"/>
      <c r="N11" s="209">
        <f>(J11*1.6)/3.785</f>
        <v>2.3484514897989137</v>
      </c>
      <c r="O11" s="237">
        <f>N11*0.6</f>
        <v>1.4090708938793481</v>
      </c>
      <c r="P11" s="237">
        <f>N11*0.4</f>
        <v>0.93938059591956558</v>
      </c>
      <c r="Q11" s="203"/>
      <c r="R11" s="203"/>
      <c r="S11" s="218"/>
      <c r="T11" s="203"/>
      <c r="U11" s="265">
        <v>300</v>
      </c>
      <c r="V11" s="264">
        <f>U11*0.6</f>
        <v>180</v>
      </c>
      <c r="W11" s="264">
        <f>U11*0.4</f>
        <v>120</v>
      </c>
      <c r="X11" s="203"/>
      <c r="Y11" s="263"/>
      <c r="Z11" s="203"/>
      <c r="AA11" s="235">
        <v>1</v>
      </c>
      <c r="AB11" s="203"/>
      <c r="AC11" s="204">
        <f>AA11*H11</f>
        <v>194.94</v>
      </c>
      <c r="AD11" s="203"/>
      <c r="AE11" s="204">
        <f>AC11*60</f>
        <v>11696.4</v>
      </c>
      <c r="AF11" s="203"/>
      <c r="AG11" s="202">
        <f>B11*AA11*60</f>
        <v>3240</v>
      </c>
      <c r="AH11" s="222"/>
    </row>
    <row r="12" spans="1:36" x14ac:dyDescent="0.2">
      <c r="A12" s="215" t="s">
        <v>214</v>
      </c>
      <c r="B12" s="217">
        <v>54</v>
      </c>
      <c r="C12" s="214">
        <f>B12*3.785</f>
        <v>204.39000000000001</v>
      </c>
      <c r="D12" s="203"/>
      <c r="E12" s="203">
        <v>0</v>
      </c>
      <c r="F12" s="220">
        <f>E12*3.785</f>
        <v>0</v>
      </c>
      <c r="G12" s="203"/>
      <c r="H12" s="204">
        <f>(E12+B12)*$AJ$2</f>
        <v>194.94</v>
      </c>
      <c r="I12" s="203"/>
      <c r="J12" s="254">
        <f>U12/B12</f>
        <v>5.5555555555555554</v>
      </c>
      <c r="K12" s="237">
        <f>J12*0.6</f>
        <v>3.333333333333333</v>
      </c>
      <c r="L12" s="237">
        <f>J12*0.4</f>
        <v>2.2222222222222223</v>
      </c>
      <c r="M12" s="203"/>
      <c r="N12" s="209">
        <f>(J12*1.6)/3.785</f>
        <v>2.3484514897989137</v>
      </c>
      <c r="O12" s="237">
        <f>N12*0.6</f>
        <v>1.4090708938793481</v>
      </c>
      <c r="P12" s="237">
        <f>N12*0.4</f>
        <v>0.93938059591956558</v>
      </c>
      <c r="Q12" s="203"/>
      <c r="R12" s="203"/>
      <c r="S12" s="218"/>
      <c r="T12" s="203"/>
      <c r="U12" s="265">
        <v>300</v>
      </c>
      <c r="V12" s="264">
        <f>U12*0.6</f>
        <v>180</v>
      </c>
      <c r="W12" s="264">
        <f>U12*0.4</f>
        <v>120</v>
      </c>
      <c r="X12" s="203"/>
      <c r="Y12" s="263"/>
      <c r="Z12" s="203"/>
      <c r="AA12" s="235">
        <v>1</v>
      </c>
      <c r="AB12" s="203"/>
      <c r="AC12" s="204">
        <f>AA12*H12</f>
        <v>194.94</v>
      </c>
      <c r="AD12" s="203"/>
      <c r="AE12" s="204">
        <f>AC12*60</f>
        <v>11696.4</v>
      </c>
      <c r="AF12" s="203"/>
      <c r="AG12" s="202">
        <f>B12*AA12*60</f>
        <v>3240</v>
      </c>
      <c r="AH12" s="222"/>
    </row>
    <row r="13" spans="1:36" x14ac:dyDescent="0.2">
      <c r="A13" s="215" t="s">
        <v>213</v>
      </c>
      <c r="B13" s="217">
        <v>54</v>
      </c>
      <c r="C13" s="214">
        <f>B13*3.785</f>
        <v>204.39000000000001</v>
      </c>
      <c r="D13" s="203"/>
      <c r="E13" s="203">
        <v>0</v>
      </c>
      <c r="F13" s="220">
        <f>E13*3.785</f>
        <v>0</v>
      </c>
      <c r="G13" s="203"/>
      <c r="H13" s="204">
        <f>(E13+B13)*$AJ$2</f>
        <v>194.94</v>
      </c>
      <c r="I13" s="203"/>
      <c r="J13" s="254">
        <f>U13/B13</f>
        <v>5.5555555555555554</v>
      </c>
      <c r="K13" s="237">
        <f>J13*0.6</f>
        <v>3.333333333333333</v>
      </c>
      <c r="L13" s="237">
        <f>J13*0.4</f>
        <v>2.2222222222222223</v>
      </c>
      <c r="M13" s="203"/>
      <c r="N13" s="209">
        <f>(J13*1.6)/3.785</f>
        <v>2.3484514897989137</v>
      </c>
      <c r="O13" s="237">
        <f>N13*0.6</f>
        <v>1.4090708938793481</v>
      </c>
      <c r="P13" s="237">
        <f>N13*0.4</f>
        <v>0.93938059591956558</v>
      </c>
      <c r="Q13" s="203"/>
      <c r="R13" s="203"/>
      <c r="S13" s="218"/>
      <c r="T13" s="203"/>
      <c r="U13" s="265">
        <v>300</v>
      </c>
      <c r="V13" s="264">
        <f>U13*0.6</f>
        <v>180</v>
      </c>
      <c r="W13" s="264">
        <f>U13*0.4</f>
        <v>120</v>
      </c>
      <c r="X13" s="203"/>
      <c r="Y13" s="263"/>
      <c r="Z13" s="203"/>
      <c r="AA13" s="235">
        <v>1</v>
      </c>
      <c r="AB13" s="203"/>
      <c r="AC13" s="204">
        <f>AA13*H13</f>
        <v>194.94</v>
      </c>
      <c r="AD13" s="203"/>
      <c r="AE13" s="204">
        <f>AC13*60</f>
        <v>11696.4</v>
      </c>
      <c r="AF13" s="203"/>
      <c r="AG13" s="202">
        <f>B13*AA13*60</f>
        <v>3240</v>
      </c>
      <c r="AH13" s="222"/>
    </row>
    <row r="14" spans="1:36" x14ac:dyDescent="0.2">
      <c r="A14" s="215" t="s">
        <v>212</v>
      </c>
      <c r="B14" s="217">
        <v>54</v>
      </c>
      <c r="C14" s="214">
        <f>B14*3.785</f>
        <v>204.39000000000001</v>
      </c>
      <c r="D14" s="203"/>
      <c r="E14" s="203">
        <v>0</v>
      </c>
      <c r="F14" s="220">
        <f>E14*3.785</f>
        <v>0</v>
      </c>
      <c r="G14" s="203"/>
      <c r="H14" s="204">
        <f>(E14+B14)*$AJ$2</f>
        <v>194.94</v>
      </c>
      <c r="I14" s="203"/>
      <c r="J14" s="254">
        <f>U14/B14</f>
        <v>5.5555555555555554</v>
      </c>
      <c r="K14" s="237">
        <f>J14*0.6</f>
        <v>3.333333333333333</v>
      </c>
      <c r="L14" s="237">
        <f>J14*0.4</f>
        <v>2.2222222222222223</v>
      </c>
      <c r="M14" s="203"/>
      <c r="N14" s="209">
        <f>(J14*1.6)/3.785</f>
        <v>2.3484514897989137</v>
      </c>
      <c r="O14" s="237">
        <f>N14*0.6</f>
        <v>1.4090708938793481</v>
      </c>
      <c r="P14" s="237">
        <f>N14*0.4</f>
        <v>0.93938059591956558</v>
      </c>
      <c r="Q14" s="203"/>
      <c r="R14" s="203"/>
      <c r="S14" s="218"/>
      <c r="T14" s="203"/>
      <c r="U14" s="265">
        <v>300</v>
      </c>
      <c r="V14" s="264">
        <f>U14*0.6</f>
        <v>180</v>
      </c>
      <c r="W14" s="264">
        <f>U14*0.4</f>
        <v>120</v>
      </c>
      <c r="X14" s="203"/>
      <c r="Y14" s="263"/>
      <c r="Z14" s="203"/>
      <c r="AA14" s="235">
        <v>1</v>
      </c>
      <c r="AB14" s="203"/>
      <c r="AC14" s="204">
        <f>AA14*H14</f>
        <v>194.94</v>
      </c>
      <c r="AD14" s="203"/>
      <c r="AE14" s="204">
        <f>AC14*60</f>
        <v>11696.4</v>
      </c>
      <c r="AF14" s="203"/>
      <c r="AG14" s="202">
        <f>B14*AA14*60</f>
        <v>3240</v>
      </c>
      <c r="AH14" s="222"/>
    </row>
    <row r="15" spans="1:36" x14ac:dyDescent="0.2">
      <c r="A15" s="215" t="s">
        <v>211</v>
      </c>
      <c r="B15" s="217">
        <v>25</v>
      </c>
      <c r="C15" s="214">
        <f>B15*3.785</f>
        <v>94.625</v>
      </c>
      <c r="D15" s="203"/>
      <c r="E15" s="203">
        <v>0</v>
      </c>
      <c r="F15" s="220">
        <f>E15*3.785</f>
        <v>0</v>
      </c>
      <c r="G15" s="203"/>
      <c r="H15" s="204">
        <f>(E15+B15)*$AJ$2</f>
        <v>90.25</v>
      </c>
      <c r="I15" s="203"/>
      <c r="J15" s="254">
        <f>U15/B15</f>
        <v>14</v>
      </c>
      <c r="K15" s="237">
        <f>J15*0.6</f>
        <v>8.4</v>
      </c>
      <c r="L15" s="237">
        <f>J15*0.4</f>
        <v>5.6000000000000005</v>
      </c>
      <c r="M15" s="203"/>
      <c r="N15" s="209">
        <f>(J15*1.6)/3.785</f>
        <v>5.9180977542932629</v>
      </c>
      <c r="O15" s="237">
        <f>N15*0.6</f>
        <v>3.5508586525759576</v>
      </c>
      <c r="P15" s="237">
        <f>N15*0.4</f>
        <v>2.3672391017173053</v>
      </c>
      <c r="Q15" s="203"/>
      <c r="R15" s="203"/>
      <c r="S15" s="218"/>
      <c r="T15" s="203"/>
      <c r="U15" s="265">
        <v>350</v>
      </c>
      <c r="V15" s="264">
        <f>U15*0.6</f>
        <v>210</v>
      </c>
      <c r="W15" s="264">
        <f>U15*0.4</f>
        <v>140</v>
      </c>
      <c r="X15" s="203"/>
      <c r="Y15" s="263"/>
      <c r="Z15" s="203"/>
      <c r="AA15" s="235">
        <v>1</v>
      </c>
      <c r="AB15" s="203"/>
      <c r="AC15" s="204">
        <f>AA15*H15</f>
        <v>90.25</v>
      </c>
      <c r="AD15" s="203"/>
      <c r="AE15" s="204">
        <f>AC15*60</f>
        <v>5415</v>
      </c>
      <c r="AF15" s="203"/>
      <c r="AG15" s="202">
        <f>B15*AA15*60</f>
        <v>1500</v>
      </c>
      <c r="AH15" s="222"/>
    </row>
    <row r="16" spans="1:36" x14ac:dyDescent="0.2">
      <c r="A16" s="215" t="s">
        <v>210</v>
      </c>
      <c r="B16" s="217">
        <v>25</v>
      </c>
      <c r="C16" s="214">
        <f>B16*3.785</f>
        <v>94.625</v>
      </c>
      <c r="D16" s="203"/>
      <c r="E16" s="203">
        <v>0</v>
      </c>
      <c r="F16" s="220">
        <f>E16*3.785</f>
        <v>0</v>
      </c>
      <c r="G16" s="203"/>
      <c r="H16" s="204">
        <f>(E16+B16)*$AJ$2</f>
        <v>90.25</v>
      </c>
      <c r="I16" s="203"/>
      <c r="J16" s="254">
        <f>U16/B16</f>
        <v>14</v>
      </c>
      <c r="K16" s="237">
        <f>J16*0.6</f>
        <v>8.4</v>
      </c>
      <c r="L16" s="237">
        <f>J16*0.4</f>
        <v>5.6000000000000005</v>
      </c>
      <c r="M16" s="203"/>
      <c r="N16" s="209">
        <f>(J16*1.6)/3.785</f>
        <v>5.9180977542932629</v>
      </c>
      <c r="O16" s="237">
        <f>N16*0.6</f>
        <v>3.5508586525759576</v>
      </c>
      <c r="P16" s="237">
        <f>N16*0.4</f>
        <v>2.3672391017173053</v>
      </c>
      <c r="Q16" s="203"/>
      <c r="R16" s="203"/>
      <c r="S16" s="218"/>
      <c r="T16" s="203"/>
      <c r="U16" s="265">
        <v>350</v>
      </c>
      <c r="V16" s="264">
        <f>U16*0.6</f>
        <v>210</v>
      </c>
      <c r="W16" s="264">
        <f>U16*0.4</f>
        <v>140</v>
      </c>
      <c r="X16" s="203"/>
      <c r="Y16" s="263"/>
      <c r="Z16" s="203"/>
      <c r="AA16" s="235">
        <v>1</v>
      </c>
      <c r="AB16" s="203"/>
      <c r="AC16" s="204">
        <f>AA16*H16</f>
        <v>90.25</v>
      </c>
      <c r="AD16" s="203"/>
      <c r="AE16" s="204">
        <f>AC16*60</f>
        <v>5415</v>
      </c>
      <c r="AF16" s="203"/>
      <c r="AG16" s="202">
        <f>B16*AA16*60</f>
        <v>1500</v>
      </c>
      <c r="AH16" s="222"/>
    </row>
    <row r="17" spans="1:35" x14ac:dyDescent="0.2">
      <c r="A17" s="215" t="s">
        <v>209</v>
      </c>
      <c r="B17" s="217">
        <v>25</v>
      </c>
      <c r="C17" s="214">
        <f>B17*3.785</f>
        <v>94.625</v>
      </c>
      <c r="D17" s="203"/>
      <c r="E17" s="203">
        <v>0</v>
      </c>
      <c r="F17" s="220">
        <f>E17*3.785</f>
        <v>0</v>
      </c>
      <c r="G17" s="203"/>
      <c r="H17" s="204">
        <f>(E17+B17)*$AJ$2</f>
        <v>90.25</v>
      </c>
      <c r="I17" s="203"/>
      <c r="J17" s="254">
        <f>U17/B17</f>
        <v>14</v>
      </c>
      <c r="K17" s="237">
        <f>J17*0.6</f>
        <v>8.4</v>
      </c>
      <c r="L17" s="237">
        <f>J17*0.4</f>
        <v>5.6000000000000005</v>
      </c>
      <c r="M17" s="203"/>
      <c r="N17" s="209">
        <f>(J17*1.6)/3.785</f>
        <v>5.9180977542932629</v>
      </c>
      <c r="O17" s="237">
        <f>N17*0.6</f>
        <v>3.5508586525759576</v>
      </c>
      <c r="P17" s="237">
        <f>N17*0.4</f>
        <v>2.3672391017173053</v>
      </c>
      <c r="Q17" s="203"/>
      <c r="R17" s="203"/>
      <c r="S17" s="218"/>
      <c r="T17" s="203"/>
      <c r="U17" s="265">
        <v>350</v>
      </c>
      <c r="V17" s="264">
        <f>U17*0.6</f>
        <v>210</v>
      </c>
      <c r="W17" s="264">
        <f>U17*0.4</f>
        <v>140</v>
      </c>
      <c r="X17" s="203"/>
      <c r="Y17" s="263"/>
      <c r="Z17" s="203"/>
      <c r="AA17" s="235">
        <v>1</v>
      </c>
      <c r="AB17" s="203"/>
      <c r="AC17" s="204">
        <f>AA17*H17</f>
        <v>90.25</v>
      </c>
      <c r="AD17" s="203"/>
      <c r="AE17" s="204">
        <f>AC17*60</f>
        <v>5415</v>
      </c>
      <c r="AF17" s="203"/>
      <c r="AG17" s="202">
        <f>B17*AA17*60</f>
        <v>1500</v>
      </c>
      <c r="AH17" s="222"/>
    </row>
    <row r="18" spans="1:35" x14ac:dyDescent="0.2">
      <c r="A18" s="215" t="s">
        <v>208</v>
      </c>
      <c r="B18" s="217">
        <v>25</v>
      </c>
      <c r="C18" s="214">
        <f>B18*3.785</f>
        <v>94.625</v>
      </c>
      <c r="D18" s="203"/>
      <c r="E18" s="203">
        <v>0</v>
      </c>
      <c r="F18" s="220">
        <f>E18*3.785</f>
        <v>0</v>
      </c>
      <c r="G18" s="203"/>
      <c r="H18" s="204">
        <f>(E18+B18)*$AJ$2</f>
        <v>90.25</v>
      </c>
      <c r="I18" s="203"/>
      <c r="J18" s="254">
        <f>U18/B18</f>
        <v>14</v>
      </c>
      <c r="K18" s="237">
        <f>J18*0.6</f>
        <v>8.4</v>
      </c>
      <c r="L18" s="237">
        <f>J18*0.4</f>
        <v>5.6000000000000005</v>
      </c>
      <c r="M18" s="203"/>
      <c r="N18" s="209">
        <f>(J18*1.6)/3.785</f>
        <v>5.9180977542932629</v>
      </c>
      <c r="O18" s="237">
        <f>N18*0.6</f>
        <v>3.5508586525759576</v>
      </c>
      <c r="P18" s="237">
        <f>N18*0.4</f>
        <v>2.3672391017173053</v>
      </c>
      <c r="Q18" s="203"/>
      <c r="R18" s="203"/>
      <c r="S18" s="218"/>
      <c r="T18" s="203"/>
      <c r="U18" s="265">
        <v>350</v>
      </c>
      <c r="V18" s="264">
        <f>U18*0.6</f>
        <v>210</v>
      </c>
      <c r="W18" s="264">
        <f>U18*0.4</f>
        <v>140</v>
      </c>
      <c r="X18" s="203"/>
      <c r="Y18" s="263"/>
      <c r="Z18" s="203"/>
      <c r="AA18" s="235">
        <v>1</v>
      </c>
      <c r="AB18" s="203"/>
      <c r="AC18" s="204">
        <f>AA18*H18</f>
        <v>90.25</v>
      </c>
      <c r="AD18" s="203"/>
      <c r="AE18" s="204">
        <f>AC18*60</f>
        <v>5415</v>
      </c>
      <c r="AF18" s="203"/>
      <c r="AG18" s="202">
        <f>B18*AA18*60</f>
        <v>1500</v>
      </c>
      <c r="AH18" s="222"/>
    </row>
    <row r="19" spans="1:35" x14ac:dyDescent="0.2">
      <c r="A19" s="215" t="s">
        <v>207</v>
      </c>
      <c r="B19" s="217">
        <v>25</v>
      </c>
      <c r="C19" s="214">
        <f>B19*3.785</f>
        <v>94.625</v>
      </c>
      <c r="D19" s="203"/>
      <c r="E19" s="203">
        <v>0</v>
      </c>
      <c r="F19" s="220">
        <f>E19*3.785</f>
        <v>0</v>
      </c>
      <c r="G19" s="203"/>
      <c r="H19" s="204">
        <f>(E19+B19)*$AJ$2</f>
        <v>90.25</v>
      </c>
      <c r="I19" s="203"/>
      <c r="J19" s="254">
        <f>U19/B19</f>
        <v>10</v>
      </c>
      <c r="K19" s="237">
        <f>J19*0.6</f>
        <v>6</v>
      </c>
      <c r="L19" s="237">
        <f>J19*0.4</f>
        <v>4</v>
      </c>
      <c r="M19" s="203"/>
      <c r="N19" s="209">
        <f>(J19*1.6)/3.785</f>
        <v>4.2272126816380444</v>
      </c>
      <c r="O19" s="237">
        <f>N19*0.6</f>
        <v>2.5363276089828264</v>
      </c>
      <c r="P19" s="237">
        <f>N19*0.4</f>
        <v>1.6908850726552178</v>
      </c>
      <c r="Q19" s="203"/>
      <c r="R19" s="203"/>
      <c r="S19" s="218"/>
      <c r="T19" s="203"/>
      <c r="U19" s="265">
        <v>250</v>
      </c>
      <c r="V19" s="264">
        <f>U19*0.6</f>
        <v>150</v>
      </c>
      <c r="W19" s="264">
        <f>U19*0.4</f>
        <v>100</v>
      </c>
      <c r="X19" s="203"/>
      <c r="Y19" s="263"/>
      <c r="Z19" s="203"/>
      <c r="AA19" s="235">
        <v>1</v>
      </c>
      <c r="AB19" s="203"/>
      <c r="AC19" s="204">
        <f>AA19*H19</f>
        <v>90.25</v>
      </c>
      <c r="AD19" s="203"/>
      <c r="AE19" s="204">
        <f>AC19*60</f>
        <v>5415</v>
      </c>
      <c r="AF19" s="203"/>
      <c r="AG19" s="202">
        <f>B19*AA19*60</f>
        <v>1500</v>
      </c>
      <c r="AH19" s="222"/>
    </row>
    <row r="20" spans="1:35" x14ac:dyDescent="0.2">
      <c r="A20" s="215" t="s">
        <v>206</v>
      </c>
      <c r="B20" s="217">
        <v>25</v>
      </c>
      <c r="C20" s="214">
        <f>B20*3.785</f>
        <v>94.625</v>
      </c>
      <c r="D20" s="203"/>
      <c r="E20" s="203">
        <v>0</v>
      </c>
      <c r="F20" s="220">
        <f>E20*3.785</f>
        <v>0</v>
      </c>
      <c r="G20" s="203"/>
      <c r="H20" s="204">
        <f>(E20+B20)*$AJ$2</f>
        <v>90.25</v>
      </c>
      <c r="I20" s="203"/>
      <c r="J20" s="254">
        <f>U20/B20</f>
        <v>10</v>
      </c>
      <c r="K20" s="237">
        <f>J20*0.6</f>
        <v>6</v>
      </c>
      <c r="L20" s="237">
        <f>J20*0.4</f>
        <v>4</v>
      </c>
      <c r="M20" s="203"/>
      <c r="N20" s="209">
        <f>(J20*1.6)/3.785</f>
        <v>4.2272126816380444</v>
      </c>
      <c r="O20" s="237">
        <f>N20*0.6</f>
        <v>2.5363276089828264</v>
      </c>
      <c r="P20" s="237">
        <f>N20*0.4</f>
        <v>1.6908850726552178</v>
      </c>
      <c r="Q20" s="203"/>
      <c r="R20" s="203"/>
      <c r="S20" s="218"/>
      <c r="T20" s="203"/>
      <c r="U20" s="265">
        <v>250</v>
      </c>
      <c r="V20" s="264">
        <f>U20*0.6</f>
        <v>150</v>
      </c>
      <c r="W20" s="264">
        <f>U20*0.4</f>
        <v>100</v>
      </c>
      <c r="X20" s="203"/>
      <c r="Y20" s="263"/>
      <c r="Z20" s="203"/>
      <c r="AA20" s="235">
        <v>1</v>
      </c>
      <c r="AB20" s="203"/>
      <c r="AC20" s="204">
        <f>AA20*H20</f>
        <v>90.25</v>
      </c>
      <c r="AD20" s="203"/>
      <c r="AE20" s="204">
        <f>AC20*60</f>
        <v>5415</v>
      </c>
      <c r="AF20" s="203"/>
      <c r="AG20" s="202">
        <f>B20*AA20*60</f>
        <v>1500</v>
      </c>
      <c r="AH20" s="222"/>
    </row>
    <row r="21" spans="1:35" x14ac:dyDescent="0.2">
      <c r="A21" s="215" t="s">
        <v>205</v>
      </c>
      <c r="B21" s="217">
        <v>25</v>
      </c>
      <c r="C21" s="214">
        <f>B21*3.785</f>
        <v>94.625</v>
      </c>
      <c r="D21" s="203"/>
      <c r="E21" s="203">
        <v>0</v>
      </c>
      <c r="F21" s="220">
        <f>E21*3.785</f>
        <v>0</v>
      </c>
      <c r="G21" s="203"/>
      <c r="H21" s="204">
        <f>(E21+B21)*$AJ$2</f>
        <v>90.25</v>
      </c>
      <c r="I21" s="203"/>
      <c r="J21" s="254">
        <f>U21/B21</f>
        <v>10</v>
      </c>
      <c r="K21" s="237">
        <f>J21*0.6</f>
        <v>6</v>
      </c>
      <c r="L21" s="237">
        <f>J21*0.4</f>
        <v>4</v>
      </c>
      <c r="M21" s="203"/>
      <c r="N21" s="209">
        <f>(J21*1.6)/3.785</f>
        <v>4.2272126816380444</v>
      </c>
      <c r="O21" s="237">
        <f>N21*0.6</f>
        <v>2.5363276089828264</v>
      </c>
      <c r="P21" s="237">
        <f>N21*0.4</f>
        <v>1.6908850726552178</v>
      </c>
      <c r="Q21" s="203"/>
      <c r="R21" s="203"/>
      <c r="S21" s="218"/>
      <c r="T21" s="203"/>
      <c r="U21" s="265">
        <v>250</v>
      </c>
      <c r="V21" s="264">
        <f>U21*0.6</f>
        <v>150</v>
      </c>
      <c r="W21" s="264">
        <f>U21*0.4</f>
        <v>100</v>
      </c>
      <c r="X21" s="203"/>
      <c r="Y21" s="263"/>
      <c r="Z21" s="203"/>
      <c r="AA21" s="235">
        <v>1</v>
      </c>
      <c r="AB21" s="203"/>
      <c r="AC21" s="204">
        <f>AA21*H21</f>
        <v>90.25</v>
      </c>
      <c r="AD21" s="203"/>
      <c r="AE21" s="204">
        <f>AC21*60</f>
        <v>5415</v>
      </c>
      <c r="AF21" s="203"/>
      <c r="AG21" s="202">
        <f>B21*AA21*60</f>
        <v>1500</v>
      </c>
      <c r="AH21" s="222"/>
    </row>
    <row r="22" spans="1:35" x14ac:dyDescent="0.2">
      <c r="A22" s="215" t="s">
        <v>204</v>
      </c>
      <c r="B22" s="217">
        <v>74</v>
      </c>
      <c r="C22" s="214">
        <f>B22*3.785</f>
        <v>280.09000000000003</v>
      </c>
      <c r="D22" s="203"/>
      <c r="E22" s="203"/>
      <c r="F22" s="220"/>
      <c r="G22" s="203"/>
      <c r="H22" s="204">
        <f>(E22+B22)*$AJ$2</f>
        <v>267.14</v>
      </c>
      <c r="I22" s="203"/>
      <c r="J22" s="254">
        <f>U22/B22</f>
        <v>4.0540540540540544</v>
      </c>
      <c r="K22" s="237">
        <f>J22*0.6</f>
        <v>2.4324324324324325</v>
      </c>
      <c r="L22" s="237">
        <f>J22*0.4</f>
        <v>1.6216216216216219</v>
      </c>
      <c r="M22" s="203"/>
      <c r="N22" s="209">
        <f>(J22*1.6)/3.785</f>
        <v>1.7137348709343427</v>
      </c>
      <c r="O22" s="237">
        <f>N22*0.6</f>
        <v>1.0282409225606055</v>
      </c>
      <c r="P22" s="237">
        <f>N22*0.4</f>
        <v>0.68549394837373712</v>
      </c>
      <c r="Q22" s="203"/>
      <c r="R22" s="203"/>
      <c r="S22" s="218"/>
      <c r="T22" s="203"/>
      <c r="U22" s="265">
        <v>300</v>
      </c>
      <c r="V22" s="264">
        <f>U22*0.6</f>
        <v>180</v>
      </c>
      <c r="W22" s="264">
        <f>U22*0.4</f>
        <v>120</v>
      </c>
      <c r="X22" s="203"/>
      <c r="Y22" s="263"/>
      <c r="Z22" s="203"/>
      <c r="AA22" s="235">
        <v>1</v>
      </c>
      <c r="AB22" s="203"/>
      <c r="AC22" s="204">
        <f>AA22*H22</f>
        <v>267.14</v>
      </c>
      <c r="AD22" s="203"/>
      <c r="AE22" s="204">
        <f>AC22*60</f>
        <v>16028.4</v>
      </c>
      <c r="AF22" s="203"/>
      <c r="AG22" s="202">
        <f>B22*AA22*60</f>
        <v>4440</v>
      </c>
      <c r="AH22" s="222"/>
    </row>
    <row r="23" spans="1:35" x14ac:dyDescent="0.2">
      <c r="A23" s="215" t="s">
        <v>203</v>
      </c>
      <c r="B23" s="217">
        <v>154</v>
      </c>
      <c r="C23" s="214">
        <f>B23*3.785</f>
        <v>582.89</v>
      </c>
      <c r="D23" s="203"/>
      <c r="E23" s="203">
        <v>0</v>
      </c>
      <c r="F23" s="220">
        <f>E23*3.785</f>
        <v>0</v>
      </c>
      <c r="G23" s="203"/>
      <c r="H23" s="204">
        <f>(E23+B23)*$AJ$2</f>
        <v>555.93999999999994</v>
      </c>
      <c r="I23" s="203"/>
      <c r="J23" s="254">
        <f>U23/B23</f>
        <v>1.948051948051948</v>
      </c>
      <c r="K23" s="237">
        <f>J23*0.6</f>
        <v>1.1688311688311688</v>
      </c>
      <c r="L23" s="237">
        <f>J23*0.4</f>
        <v>0.77922077922077926</v>
      </c>
      <c r="M23" s="203"/>
      <c r="N23" s="209">
        <f>(J23*1.6)/3.785</f>
        <v>0.82348298992948932</v>
      </c>
      <c r="O23" s="237">
        <f>N23*0.6</f>
        <v>0.49408979395769359</v>
      </c>
      <c r="P23" s="237">
        <f>N23*0.4</f>
        <v>0.32939319597179573</v>
      </c>
      <c r="Q23" s="203"/>
      <c r="R23" s="203"/>
      <c r="S23" s="218"/>
      <c r="T23" s="203"/>
      <c r="U23" s="265">
        <v>300</v>
      </c>
      <c r="V23" s="264">
        <f>U23*0.6</f>
        <v>180</v>
      </c>
      <c r="W23" s="264">
        <f>U23*0.4</f>
        <v>120</v>
      </c>
      <c r="X23" s="203"/>
      <c r="Y23" s="263"/>
      <c r="Z23" s="203"/>
      <c r="AA23" s="235">
        <v>1</v>
      </c>
      <c r="AB23" s="203"/>
      <c r="AC23" s="204">
        <f>AA23*H23</f>
        <v>555.93999999999994</v>
      </c>
      <c r="AD23" s="203"/>
      <c r="AE23" s="204">
        <f>AC23*60</f>
        <v>33356.399999999994</v>
      </c>
      <c r="AF23" s="203"/>
      <c r="AG23" s="202">
        <f>B23*AA23*60</f>
        <v>9240</v>
      </c>
      <c r="AH23" s="222"/>
    </row>
    <row r="24" spans="1:35" x14ac:dyDescent="0.2">
      <c r="A24" s="215" t="s">
        <v>202</v>
      </c>
      <c r="B24" s="217">
        <v>154</v>
      </c>
      <c r="C24" s="214">
        <f>B24*3.785</f>
        <v>582.89</v>
      </c>
      <c r="D24" s="203"/>
      <c r="E24" s="217">
        <v>2500</v>
      </c>
      <c r="F24" s="264">
        <f>E24*3.785</f>
        <v>9462.5</v>
      </c>
      <c r="G24" s="203"/>
      <c r="H24" s="204">
        <f>(B24)*$AJ$2</f>
        <v>555.93999999999994</v>
      </c>
      <c r="I24" s="203"/>
      <c r="J24" s="254">
        <f>U24/B24</f>
        <v>1.948051948051948</v>
      </c>
      <c r="K24" s="237">
        <f>J24*0.6</f>
        <v>1.1688311688311688</v>
      </c>
      <c r="L24" s="237">
        <f>J24*0.4</f>
        <v>0.77922077922077926</v>
      </c>
      <c r="M24" s="203"/>
      <c r="N24" s="209">
        <f>(J24*1.6)/3.785</f>
        <v>0.82348298992948932</v>
      </c>
      <c r="O24" s="237">
        <f>N24*0.6</f>
        <v>0.49408979395769359</v>
      </c>
      <c r="P24" s="237">
        <f>N24*0.4</f>
        <v>0.32939319597179573</v>
      </c>
      <c r="Q24" s="203"/>
      <c r="R24" s="203"/>
      <c r="S24" s="218"/>
      <c r="T24" s="203"/>
      <c r="U24" s="265">
        <v>300</v>
      </c>
      <c r="V24" s="264">
        <f>U24*0.6</f>
        <v>180</v>
      </c>
      <c r="W24" s="264">
        <f>U24*0.4</f>
        <v>120</v>
      </c>
      <c r="X24" s="203"/>
      <c r="Y24" s="263"/>
      <c r="Z24" s="203"/>
      <c r="AA24" s="235">
        <v>1</v>
      </c>
      <c r="AB24" s="203"/>
      <c r="AC24" s="204">
        <f>AA24*H24</f>
        <v>555.93999999999994</v>
      </c>
      <c r="AD24" s="203"/>
      <c r="AE24" s="204">
        <f>AC24*60</f>
        <v>33356.399999999994</v>
      </c>
      <c r="AF24" s="203"/>
      <c r="AG24" s="202">
        <f>B24*AA24*60</f>
        <v>9240</v>
      </c>
      <c r="AH24" s="222"/>
    </row>
    <row r="25" spans="1:35" x14ac:dyDescent="0.2">
      <c r="A25" s="215" t="s">
        <v>201</v>
      </c>
      <c r="B25" s="217">
        <v>154</v>
      </c>
      <c r="C25" s="214">
        <f>B25*3.785</f>
        <v>582.89</v>
      </c>
      <c r="D25" s="203"/>
      <c r="E25" s="203">
        <v>0</v>
      </c>
      <c r="F25" s="220">
        <f>E25*3.785</f>
        <v>0</v>
      </c>
      <c r="G25" s="203"/>
      <c r="H25" s="204">
        <f>(E25+B25)*$AJ$2</f>
        <v>555.93999999999994</v>
      </c>
      <c r="I25" s="203"/>
      <c r="J25" s="254">
        <f>U25/B25</f>
        <v>1.948051948051948</v>
      </c>
      <c r="K25" s="237">
        <f>J25*0.6</f>
        <v>1.1688311688311688</v>
      </c>
      <c r="L25" s="237">
        <f>J25*0.4</f>
        <v>0.77922077922077926</v>
      </c>
      <c r="M25" s="203"/>
      <c r="N25" s="209">
        <f>(J25*1.6)/3.785</f>
        <v>0.82348298992948932</v>
      </c>
      <c r="O25" s="237">
        <f>N25*0.6</f>
        <v>0.49408979395769359</v>
      </c>
      <c r="P25" s="237">
        <f>N25*0.4</f>
        <v>0.32939319597179573</v>
      </c>
      <c r="Q25" s="203"/>
      <c r="R25" s="203"/>
      <c r="S25" s="218"/>
      <c r="T25" s="203"/>
      <c r="U25" s="265">
        <v>300</v>
      </c>
      <c r="V25" s="264">
        <f>U25*0.6</f>
        <v>180</v>
      </c>
      <c r="W25" s="264">
        <f>U25*0.4</f>
        <v>120</v>
      </c>
      <c r="X25" s="203"/>
      <c r="Y25" s="263"/>
      <c r="Z25" s="203"/>
      <c r="AA25" s="235">
        <v>1</v>
      </c>
      <c r="AB25" s="203"/>
      <c r="AC25" s="204">
        <f>AA25*H25</f>
        <v>555.93999999999994</v>
      </c>
      <c r="AD25" s="203"/>
      <c r="AE25" s="204">
        <f>AC25*60</f>
        <v>33356.399999999994</v>
      </c>
      <c r="AF25" s="203"/>
      <c r="AG25" s="202">
        <f>B25*AA25*60</f>
        <v>9240</v>
      </c>
      <c r="AH25" s="222"/>
    </row>
    <row r="26" spans="1:35" x14ac:dyDescent="0.2">
      <c r="A26" s="221" t="s">
        <v>200</v>
      </c>
      <c r="B26" s="210">
        <v>154</v>
      </c>
      <c r="C26" s="262">
        <f>B26*3.785</f>
        <v>582.89</v>
      </c>
      <c r="D26" s="205"/>
      <c r="E26" s="205">
        <v>0</v>
      </c>
      <c r="F26" s="213">
        <f>E26*3.785</f>
        <v>0</v>
      </c>
      <c r="G26" s="205"/>
      <c r="H26" s="256">
        <f>(E26+B26)*$AJ$2</f>
        <v>555.93999999999994</v>
      </c>
      <c r="I26" s="205"/>
      <c r="J26" s="261">
        <f>U26/B26</f>
        <v>1.948051948051948</v>
      </c>
      <c r="K26" s="227">
        <f>J26*0.6</f>
        <v>1.1688311688311688</v>
      </c>
      <c r="L26" s="227">
        <f>J26*0.4</f>
        <v>0.77922077922077926</v>
      </c>
      <c r="M26" s="205"/>
      <c r="N26" s="260">
        <f>(J26*1.6)/3.785</f>
        <v>0.82348298992948932</v>
      </c>
      <c r="O26" s="227">
        <f>N26*0.6</f>
        <v>0.49408979395769359</v>
      </c>
      <c r="P26" s="227">
        <f>N26*0.4</f>
        <v>0.32939319597179573</v>
      </c>
      <c r="Q26" s="205"/>
      <c r="R26" s="205"/>
      <c r="S26" s="211"/>
      <c r="T26" s="205"/>
      <c r="U26" s="259">
        <v>300</v>
      </c>
      <c r="V26" s="258">
        <f>U26*0.6</f>
        <v>180</v>
      </c>
      <c r="W26" s="258">
        <f>U26*0.4</f>
        <v>120</v>
      </c>
      <c r="X26" s="205"/>
      <c r="Y26" s="257"/>
      <c r="Z26" s="205"/>
      <c r="AA26" s="225">
        <v>1</v>
      </c>
      <c r="AB26" s="205"/>
      <c r="AC26" s="256">
        <f>AA26*H26</f>
        <v>555.93999999999994</v>
      </c>
      <c r="AD26" s="205"/>
      <c r="AE26" s="256">
        <f>AC26*60</f>
        <v>33356.399999999994</v>
      </c>
      <c r="AF26" s="205"/>
      <c r="AG26" s="255">
        <f>B26*AA26*60</f>
        <v>9240</v>
      </c>
      <c r="AH26" s="222"/>
    </row>
    <row r="27" spans="1:35" ht="13.5" thickBot="1" x14ac:dyDescent="0.25">
      <c r="A27" s="215" t="s">
        <v>199</v>
      </c>
      <c r="B27" s="217">
        <v>154</v>
      </c>
      <c r="C27" s="234">
        <f>B27*3.785</f>
        <v>582.89</v>
      </c>
      <c r="D27" s="203"/>
      <c r="E27" s="203">
        <v>0</v>
      </c>
      <c r="F27" s="233">
        <f>E27*3.785</f>
        <v>0</v>
      </c>
      <c r="G27" s="203"/>
      <c r="H27" s="230">
        <f>(E27+B27)*$AJ$2</f>
        <v>555.93999999999994</v>
      </c>
      <c r="I27" s="203"/>
      <c r="J27" s="254">
        <f>U27/B27</f>
        <v>1.948051948051948</v>
      </c>
      <c r="K27" s="209">
        <f>J27*0.6</f>
        <v>1.1688311688311688</v>
      </c>
      <c r="L27" s="209">
        <f>J27*0.4</f>
        <v>0.77922077922077926</v>
      </c>
      <c r="M27" s="203"/>
      <c r="N27" s="209">
        <f>(J27*1.6)/3.785</f>
        <v>0.82348298992948932</v>
      </c>
      <c r="O27" s="209">
        <f>N27*0.6</f>
        <v>0.49408979395769359</v>
      </c>
      <c r="P27" s="209">
        <f>N27*0.4</f>
        <v>0.32939319597179573</v>
      </c>
      <c r="Q27" s="203"/>
      <c r="R27" s="203"/>
      <c r="S27" s="232"/>
      <c r="T27" s="203"/>
      <c r="U27" s="253">
        <v>300</v>
      </c>
      <c r="V27" s="252">
        <f>U27*0.6</f>
        <v>180</v>
      </c>
      <c r="W27" s="252">
        <f>U27*0.4</f>
        <v>120</v>
      </c>
      <c r="X27" s="203"/>
      <c r="Y27" s="251"/>
      <c r="Z27" s="203"/>
      <c r="AA27" s="206">
        <v>1</v>
      </c>
      <c r="AB27" s="203"/>
      <c r="AC27" s="230">
        <f>AA27*H27</f>
        <v>555.93999999999994</v>
      </c>
      <c r="AD27" s="203"/>
      <c r="AE27" s="230">
        <f>AC27*60</f>
        <v>33356.399999999994</v>
      </c>
      <c r="AF27" s="203"/>
      <c r="AG27" s="250">
        <f>B27*AA27*60</f>
        <v>9240</v>
      </c>
      <c r="AH27" s="222"/>
    </row>
    <row r="28" spans="1:35" ht="14.25" thickTop="1" thickBot="1" x14ac:dyDescent="0.25">
      <c r="A28" s="249" t="s">
        <v>198</v>
      </c>
      <c r="B28" s="246">
        <v>53</v>
      </c>
      <c r="C28" s="248">
        <f>B28*3.785</f>
        <v>200.60500000000002</v>
      </c>
      <c r="D28" s="239"/>
      <c r="E28" s="239">
        <v>0</v>
      </c>
      <c r="F28" s="247">
        <f>E28*3.785</f>
        <v>0</v>
      </c>
      <c r="G28" s="239"/>
      <c r="H28" s="240">
        <f>(E28+B28)*$AJ$2</f>
        <v>191.32999999999998</v>
      </c>
      <c r="I28" s="239"/>
      <c r="J28" s="246">
        <v>5.7</v>
      </c>
      <c r="K28" s="245">
        <f>J28*0.6</f>
        <v>3.42</v>
      </c>
      <c r="L28" s="245">
        <f>J28*0.4</f>
        <v>2.2800000000000002</v>
      </c>
      <c r="M28" s="239"/>
      <c r="N28" s="245">
        <f>(J28*1.6)/3.785</f>
        <v>2.4095112285336859</v>
      </c>
      <c r="O28" s="245">
        <f>N28*0.6</f>
        <v>1.4457067371202115</v>
      </c>
      <c r="P28" s="245">
        <f>N28*0.4</f>
        <v>0.96380449141347446</v>
      </c>
      <c r="Q28" s="239"/>
      <c r="R28" s="244"/>
      <c r="S28" s="244"/>
      <c r="T28" s="239"/>
      <c r="U28" s="243">
        <f>J28*B28</f>
        <v>302.10000000000002</v>
      </c>
      <c r="V28" s="243">
        <f>U28*0.6</f>
        <v>181.26000000000002</v>
      </c>
      <c r="W28" s="243">
        <f>U28*0.4</f>
        <v>120.84000000000002</v>
      </c>
      <c r="X28" s="239"/>
      <c r="Y28" s="242"/>
      <c r="Z28" s="239"/>
      <c r="AA28" s="241">
        <v>1</v>
      </c>
      <c r="AB28" s="239"/>
      <c r="AC28" s="240">
        <f>AA28*H28</f>
        <v>191.32999999999998</v>
      </c>
      <c r="AD28" s="239"/>
      <c r="AE28" s="240">
        <f>AC28*60</f>
        <v>11479.8</v>
      </c>
      <c r="AF28" s="239"/>
      <c r="AG28" s="238">
        <f>B28*AA28*60</f>
        <v>3180</v>
      </c>
      <c r="AH28" s="222"/>
    </row>
    <row r="29" spans="1:35" ht="13.5" thickTop="1" x14ac:dyDescent="0.2">
      <c r="A29" s="229" t="s">
        <v>197</v>
      </c>
      <c r="B29" s="228">
        <v>1.6</v>
      </c>
      <c r="C29" s="214">
        <f>B29*3.785</f>
        <v>6.0560000000000009</v>
      </c>
      <c r="D29" s="219"/>
      <c r="E29" s="219"/>
      <c r="F29" s="220"/>
      <c r="G29" s="219"/>
      <c r="H29" s="204">
        <f>B29*$AJ$2</f>
        <v>5.7759999999999998</v>
      </c>
      <c r="I29" s="219"/>
      <c r="J29" s="219"/>
      <c r="K29" s="219"/>
      <c r="L29" s="219"/>
      <c r="M29" s="219"/>
      <c r="N29" s="219"/>
      <c r="O29" s="218"/>
      <c r="P29" s="218"/>
      <c r="Q29" s="219"/>
      <c r="R29" s="228">
        <v>0.33300000000000002</v>
      </c>
      <c r="S29" s="237">
        <f>R29*3.785</f>
        <v>1.2604050000000002</v>
      </c>
      <c r="T29" s="219"/>
      <c r="U29" s="216"/>
      <c r="V29" s="216"/>
      <c r="W29" s="216"/>
      <c r="X29" s="219"/>
      <c r="Y29" s="236">
        <f>B29/R29</f>
        <v>4.8048048048048049</v>
      </c>
      <c r="Z29" s="219"/>
      <c r="AA29" s="235">
        <f>24/Y29</f>
        <v>4.9950000000000001</v>
      </c>
      <c r="AB29" s="219"/>
      <c r="AC29" s="204">
        <f>AA29*H29</f>
        <v>28.851119999999998</v>
      </c>
      <c r="AD29" s="219"/>
      <c r="AE29" s="204">
        <f>AC29*60</f>
        <v>1731.0672</v>
      </c>
      <c r="AF29" s="219"/>
      <c r="AG29" s="202">
        <f>B29*AA29*60</f>
        <v>479.52000000000004</v>
      </c>
      <c r="AH29" s="222"/>
    </row>
    <row r="30" spans="1:35" x14ac:dyDescent="0.2">
      <c r="A30" s="215" t="s">
        <v>196</v>
      </c>
      <c r="B30" s="217">
        <v>4</v>
      </c>
      <c r="C30" s="214">
        <f>B30*3.785</f>
        <v>15.14</v>
      </c>
      <c r="D30" s="203"/>
      <c r="E30" s="203"/>
      <c r="F30" s="220"/>
      <c r="G30" s="203"/>
      <c r="H30" s="204">
        <f>B30*$AJ$2</f>
        <v>14.44</v>
      </c>
      <c r="I30" s="203"/>
      <c r="J30" s="203"/>
      <c r="K30" s="219"/>
      <c r="L30" s="219"/>
      <c r="M30" s="203"/>
      <c r="N30" s="203"/>
      <c r="O30" s="218"/>
      <c r="P30" s="218"/>
      <c r="Q30" s="203"/>
      <c r="R30" s="217">
        <v>0.5</v>
      </c>
      <c r="S30" s="209">
        <f>R30*3.785</f>
        <v>1.8925000000000001</v>
      </c>
      <c r="T30" s="203"/>
      <c r="U30" s="216"/>
      <c r="V30" s="216"/>
      <c r="W30" s="216"/>
      <c r="X30" s="203"/>
      <c r="Y30" s="207">
        <f>B30/R30</f>
        <v>8</v>
      </c>
      <c r="Z30" s="203"/>
      <c r="AA30" s="206">
        <f>24/Y30</f>
        <v>3</v>
      </c>
      <c r="AB30" s="203"/>
      <c r="AC30" s="204">
        <f>AA30*H30</f>
        <v>43.32</v>
      </c>
      <c r="AD30" s="203"/>
      <c r="AE30" s="204">
        <f>AC30*60</f>
        <v>2599.1999999999998</v>
      </c>
      <c r="AF30" s="203"/>
      <c r="AG30" s="202">
        <f>B30*AA30*60</f>
        <v>720</v>
      </c>
      <c r="AH30" s="222"/>
    </row>
    <row r="31" spans="1:35" ht="13.5" thickBot="1" x14ac:dyDescent="0.25">
      <c r="A31" s="215" t="s">
        <v>195</v>
      </c>
      <c r="B31" s="217">
        <v>5</v>
      </c>
      <c r="C31" s="234">
        <f>B31*3.785</f>
        <v>18.925000000000001</v>
      </c>
      <c r="D31" s="203"/>
      <c r="E31" s="203"/>
      <c r="F31" s="233"/>
      <c r="G31" s="203"/>
      <c r="H31" s="230">
        <f>B31*$AJ$2</f>
        <v>18.05</v>
      </c>
      <c r="I31" s="203"/>
      <c r="J31" s="203"/>
      <c r="K31" s="203"/>
      <c r="L31" s="203"/>
      <c r="M31" s="203"/>
      <c r="N31" s="203"/>
      <c r="O31" s="232"/>
      <c r="P31" s="232"/>
      <c r="Q31" s="203"/>
      <c r="R31" s="217">
        <v>0.6</v>
      </c>
      <c r="S31" s="209">
        <f>R31*3.785</f>
        <v>2.2709999999999999</v>
      </c>
      <c r="T31" s="203"/>
      <c r="U31" s="231"/>
      <c r="V31" s="231"/>
      <c r="W31" s="231"/>
      <c r="X31" s="203"/>
      <c r="Y31" s="207">
        <f>B31/R31</f>
        <v>8.3333333333333339</v>
      </c>
      <c r="Z31" s="203"/>
      <c r="AA31" s="206">
        <f>24/Y31</f>
        <v>2.88</v>
      </c>
      <c r="AB31" s="203"/>
      <c r="AC31" s="230">
        <f>AA31*H31</f>
        <v>51.984000000000002</v>
      </c>
      <c r="AD31" s="203"/>
      <c r="AE31" s="230">
        <f>AC31*60</f>
        <v>3119.04</v>
      </c>
      <c r="AF31" s="203"/>
      <c r="AG31" s="202">
        <f>B31*AA31*60</f>
        <v>863.99999999999989</v>
      </c>
      <c r="AH31" s="222"/>
    </row>
    <row r="32" spans="1:35" ht="13.5" thickTop="1" x14ac:dyDescent="0.2">
      <c r="A32" s="229" t="s">
        <v>194</v>
      </c>
      <c r="B32" s="228">
        <v>9</v>
      </c>
      <c r="C32" s="214">
        <f>B32*3.785</f>
        <v>34.064999999999998</v>
      </c>
      <c r="D32" s="219"/>
      <c r="E32" s="219"/>
      <c r="F32" s="220"/>
      <c r="G32" s="219"/>
      <c r="H32" s="204">
        <f>B32*$AJ$2</f>
        <v>32.49</v>
      </c>
      <c r="I32" s="219"/>
      <c r="J32" s="219"/>
      <c r="K32" s="219"/>
      <c r="L32" s="219"/>
      <c r="M32" s="219"/>
      <c r="N32" s="219"/>
      <c r="O32" s="218"/>
      <c r="P32" s="218"/>
      <c r="Q32" s="219"/>
      <c r="R32" s="228">
        <v>1.125</v>
      </c>
      <c r="S32" s="227">
        <f>R32*3.785</f>
        <v>4.2581249999999997</v>
      </c>
      <c r="T32" s="219"/>
      <c r="U32" s="216"/>
      <c r="V32" s="216"/>
      <c r="W32" s="216"/>
      <c r="X32" s="219"/>
      <c r="Y32" s="226">
        <f>B32/R32</f>
        <v>8</v>
      </c>
      <c r="Z32" s="219"/>
      <c r="AA32" s="225">
        <f>24/Y32</f>
        <v>3</v>
      </c>
      <c r="AB32" s="219"/>
      <c r="AC32" s="204">
        <f>AA32*H32</f>
        <v>97.47</v>
      </c>
      <c r="AD32" s="219"/>
      <c r="AE32" s="204">
        <f>AC32*60</f>
        <v>5848.2</v>
      </c>
      <c r="AF32" s="224"/>
      <c r="AG32" s="202">
        <f>B32*AA32*60</f>
        <v>1620</v>
      </c>
      <c r="AH32" s="223"/>
      <c r="AI32" s="188">
        <f>1620/60</f>
        <v>27</v>
      </c>
    </row>
    <row r="33" spans="1:35" x14ac:dyDescent="0.2">
      <c r="A33" s="215" t="s">
        <v>193</v>
      </c>
      <c r="B33" s="217">
        <v>9</v>
      </c>
      <c r="C33" s="214">
        <f>B33*3.785</f>
        <v>34.064999999999998</v>
      </c>
      <c r="D33" s="203"/>
      <c r="E33" s="203"/>
      <c r="F33" s="220"/>
      <c r="G33" s="203"/>
      <c r="H33" s="204">
        <f>B33*$AJ$2</f>
        <v>32.49</v>
      </c>
      <c r="I33" s="203"/>
      <c r="J33" s="203"/>
      <c r="K33" s="219"/>
      <c r="L33" s="219"/>
      <c r="M33" s="203"/>
      <c r="N33" s="203"/>
      <c r="O33" s="218"/>
      <c r="P33" s="218"/>
      <c r="Q33" s="203"/>
      <c r="R33" s="217">
        <v>1.125</v>
      </c>
      <c r="S33" s="209">
        <f>R33*3.785</f>
        <v>4.2581249999999997</v>
      </c>
      <c r="T33" s="203"/>
      <c r="U33" s="216"/>
      <c r="V33" s="216"/>
      <c r="W33" s="216"/>
      <c r="X33" s="203"/>
      <c r="Y33" s="207">
        <f>B33/R33</f>
        <v>8</v>
      </c>
      <c r="Z33" s="203"/>
      <c r="AA33" s="206">
        <f>24/Y33</f>
        <v>3</v>
      </c>
      <c r="AB33" s="203"/>
      <c r="AC33" s="204">
        <f>AA33*H33</f>
        <v>97.47</v>
      </c>
      <c r="AD33" s="203"/>
      <c r="AE33" s="204">
        <f>AC33*60</f>
        <v>5848.2</v>
      </c>
      <c r="AF33" s="203"/>
      <c r="AG33" s="202">
        <f>B33*AA33*60</f>
        <v>1620</v>
      </c>
      <c r="AH33" s="222"/>
    </row>
    <row r="34" spans="1:35" x14ac:dyDescent="0.2">
      <c r="A34" s="215" t="s">
        <v>192</v>
      </c>
      <c r="B34" s="217">
        <v>14</v>
      </c>
      <c r="C34" s="214">
        <f>B34*3.785</f>
        <v>52.99</v>
      </c>
      <c r="D34" s="203"/>
      <c r="E34" s="203"/>
      <c r="F34" s="220"/>
      <c r="G34" s="203"/>
      <c r="H34" s="204">
        <f>B34*$AJ$2</f>
        <v>50.54</v>
      </c>
      <c r="I34" s="203"/>
      <c r="J34" s="203"/>
      <c r="K34" s="219"/>
      <c r="L34" s="219"/>
      <c r="M34" s="203"/>
      <c r="N34" s="203"/>
      <c r="O34" s="218"/>
      <c r="P34" s="218"/>
      <c r="Q34" s="203"/>
      <c r="R34" s="217">
        <v>1.5</v>
      </c>
      <c r="S34" s="209">
        <f>R34*3.785</f>
        <v>5.6775000000000002</v>
      </c>
      <c r="T34" s="203"/>
      <c r="U34" s="216"/>
      <c r="V34" s="216"/>
      <c r="W34" s="216"/>
      <c r="X34" s="203"/>
      <c r="Y34" s="207">
        <f>B34/R34</f>
        <v>9.3333333333333339</v>
      </c>
      <c r="Z34" s="203"/>
      <c r="AA34" s="206">
        <f>24/Y34</f>
        <v>2.5714285714285712</v>
      </c>
      <c r="AB34" s="203"/>
      <c r="AC34" s="204">
        <f>AA34*H34</f>
        <v>129.95999999999998</v>
      </c>
      <c r="AD34" s="203"/>
      <c r="AE34" s="204">
        <f>AC34*60</f>
        <v>7797.5999999999985</v>
      </c>
      <c r="AF34" s="203"/>
      <c r="AG34" s="202">
        <f>B34*AA34*60</f>
        <v>2160</v>
      </c>
      <c r="AH34" s="222"/>
    </row>
    <row r="35" spans="1:35" x14ac:dyDescent="0.2">
      <c r="A35" s="215" t="s">
        <v>191</v>
      </c>
      <c r="B35" s="217">
        <v>14</v>
      </c>
      <c r="C35" s="214">
        <f>B35*3.785</f>
        <v>52.99</v>
      </c>
      <c r="D35" s="203"/>
      <c r="E35" s="203"/>
      <c r="F35" s="220"/>
      <c r="G35" s="203"/>
      <c r="H35" s="204">
        <f>B35*$AJ$2</f>
        <v>50.54</v>
      </c>
      <c r="I35" s="203"/>
      <c r="J35" s="203"/>
      <c r="K35" s="219"/>
      <c r="L35" s="219"/>
      <c r="M35" s="203"/>
      <c r="N35" s="203"/>
      <c r="O35" s="218"/>
      <c r="P35" s="218"/>
      <c r="Q35" s="203"/>
      <c r="R35" s="217">
        <v>1.5</v>
      </c>
      <c r="S35" s="209">
        <f>R35*3.785</f>
        <v>5.6775000000000002</v>
      </c>
      <c r="T35" s="203"/>
      <c r="U35" s="216"/>
      <c r="V35" s="216"/>
      <c r="W35" s="216"/>
      <c r="X35" s="203"/>
      <c r="Y35" s="207">
        <f>B35/R35</f>
        <v>9.3333333333333339</v>
      </c>
      <c r="Z35" s="203"/>
      <c r="AA35" s="206">
        <f>24/Y35</f>
        <v>2.5714285714285712</v>
      </c>
      <c r="AB35" s="203"/>
      <c r="AC35" s="204">
        <f>AA35*H35</f>
        <v>129.95999999999998</v>
      </c>
      <c r="AD35" s="203"/>
      <c r="AE35" s="204">
        <f>AC35*60</f>
        <v>7797.5999999999985</v>
      </c>
      <c r="AF35" s="203"/>
      <c r="AG35" s="202">
        <f>B35*AA35*60</f>
        <v>2160</v>
      </c>
      <c r="AH35" s="222"/>
    </row>
    <row r="36" spans="1:35" x14ac:dyDescent="0.2">
      <c r="A36" s="215" t="s">
        <v>190</v>
      </c>
      <c r="B36" s="217">
        <v>14</v>
      </c>
      <c r="C36" s="214">
        <f>B36*3.785</f>
        <v>52.99</v>
      </c>
      <c r="D36" s="203"/>
      <c r="E36" s="203"/>
      <c r="F36" s="220"/>
      <c r="G36" s="203"/>
      <c r="H36" s="204">
        <f>B36*$AJ$2</f>
        <v>50.54</v>
      </c>
      <c r="I36" s="203"/>
      <c r="J36" s="203"/>
      <c r="K36" s="219"/>
      <c r="L36" s="219"/>
      <c r="M36" s="203"/>
      <c r="N36" s="203"/>
      <c r="O36" s="218"/>
      <c r="P36" s="218"/>
      <c r="Q36" s="203"/>
      <c r="R36" s="217">
        <v>1.5</v>
      </c>
      <c r="S36" s="209">
        <f>R36*3.785</f>
        <v>5.6775000000000002</v>
      </c>
      <c r="T36" s="203"/>
      <c r="U36" s="216"/>
      <c r="V36" s="216"/>
      <c r="W36" s="216"/>
      <c r="X36" s="203"/>
      <c r="Y36" s="207">
        <f>B36/R36</f>
        <v>9.3333333333333339</v>
      </c>
      <c r="Z36" s="203"/>
      <c r="AA36" s="206">
        <f>24/Y36</f>
        <v>2.5714285714285712</v>
      </c>
      <c r="AB36" s="203"/>
      <c r="AC36" s="204">
        <f>AA36*H36</f>
        <v>129.95999999999998</v>
      </c>
      <c r="AD36" s="203"/>
      <c r="AE36" s="204">
        <f>AC36*60</f>
        <v>7797.5999999999985</v>
      </c>
      <c r="AF36" s="203"/>
      <c r="AG36" s="202">
        <f>B36*AA36*60</f>
        <v>2160</v>
      </c>
      <c r="AH36" s="222"/>
      <c r="AI36" s="188">
        <f>2160/60</f>
        <v>36</v>
      </c>
    </row>
    <row r="37" spans="1:35" x14ac:dyDescent="0.2">
      <c r="A37" s="215" t="s">
        <v>189</v>
      </c>
      <c r="B37" s="217">
        <v>23</v>
      </c>
      <c r="C37" s="214">
        <f>B37*3.785</f>
        <v>87.055000000000007</v>
      </c>
      <c r="D37" s="203"/>
      <c r="E37" s="203"/>
      <c r="F37" s="220"/>
      <c r="G37" s="203"/>
      <c r="H37" s="204">
        <f>B37*$AJ$2</f>
        <v>83.03</v>
      </c>
      <c r="I37" s="203"/>
      <c r="J37" s="203"/>
      <c r="K37" s="219"/>
      <c r="L37" s="219"/>
      <c r="M37" s="203"/>
      <c r="N37" s="203"/>
      <c r="O37" s="218"/>
      <c r="P37" s="218"/>
      <c r="Q37" s="203"/>
      <c r="R37" s="217">
        <v>2.6</v>
      </c>
      <c r="S37" s="209">
        <f>R37*3.785</f>
        <v>9.8410000000000011</v>
      </c>
      <c r="T37" s="203"/>
      <c r="U37" s="216"/>
      <c r="V37" s="216"/>
      <c r="W37" s="216"/>
      <c r="X37" s="203"/>
      <c r="Y37" s="207">
        <f>B37/R37</f>
        <v>8.8461538461538467</v>
      </c>
      <c r="Z37" s="203"/>
      <c r="AA37" s="206">
        <f>24/Y37</f>
        <v>2.7130434782608694</v>
      </c>
      <c r="AB37" s="203"/>
      <c r="AC37" s="204">
        <f>AA37*H37</f>
        <v>225.26399999999998</v>
      </c>
      <c r="AD37" s="203"/>
      <c r="AE37" s="204">
        <f>AC37*60</f>
        <v>13515.839999999998</v>
      </c>
      <c r="AF37" s="203"/>
      <c r="AG37" s="202">
        <f>B37*AA37*60</f>
        <v>3744</v>
      </c>
      <c r="AH37" s="222"/>
    </row>
    <row r="38" spans="1:35" x14ac:dyDescent="0.2">
      <c r="A38" s="215" t="s">
        <v>188</v>
      </c>
      <c r="B38" s="217">
        <v>23</v>
      </c>
      <c r="C38" s="214">
        <f>B38*3.785</f>
        <v>87.055000000000007</v>
      </c>
      <c r="D38" s="203"/>
      <c r="E38" s="203"/>
      <c r="F38" s="220"/>
      <c r="G38" s="203"/>
      <c r="H38" s="204">
        <f>B38*$AJ$2</f>
        <v>83.03</v>
      </c>
      <c r="I38" s="203"/>
      <c r="J38" s="203"/>
      <c r="K38" s="219"/>
      <c r="L38" s="219"/>
      <c r="M38" s="203"/>
      <c r="N38" s="203"/>
      <c r="O38" s="218"/>
      <c r="P38" s="218"/>
      <c r="Q38" s="203"/>
      <c r="R38" s="217">
        <v>2.6</v>
      </c>
      <c r="S38" s="209">
        <f>R38*3.785</f>
        <v>9.8410000000000011</v>
      </c>
      <c r="T38" s="203"/>
      <c r="U38" s="216"/>
      <c r="V38" s="216"/>
      <c r="W38" s="216"/>
      <c r="X38" s="203"/>
      <c r="Y38" s="207">
        <f>B38/R38</f>
        <v>8.8461538461538467</v>
      </c>
      <c r="Z38" s="203"/>
      <c r="AA38" s="206">
        <f>24/Y38</f>
        <v>2.7130434782608694</v>
      </c>
      <c r="AB38" s="203"/>
      <c r="AC38" s="204">
        <f>AA38*H38</f>
        <v>225.26399999999998</v>
      </c>
      <c r="AD38" s="203"/>
      <c r="AE38" s="204">
        <f>AC38*60</f>
        <v>13515.839999999998</v>
      </c>
      <c r="AF38" s="203"/>
      <c r="AG38" s="202">
        <f>B38*AA38*60</f>
        <v>3744</v>
      </c>
      <c r="AH38" s="222"/>
    </row>
    <row r="39" spans="1:35" x14ac:dyDescent="0.2">
      <c r="A39" s="215" t="s">
        <v>187</v>
      </c>
      <c r="B39" s="217">
        <v>43</v>
      </c>
      <c r="C39" s="214">
        <f>B39*3.785</f>
        <v>162.755</v>
      </c>
      <c r="D39" s="203"/>
      <c r="E39" s="203"/>
      <c r="F39" s="220"/>
      <c r="G39" s="203"/>
      <c r="H39" s="204">
        <f>B39*$AJ$2</f>
        <v>155.22999999999999</v>
      </c>
      <c r="I39" s="203"/>
      <c r="J39" s="203"/>
      <c r="K39" s="219"/>
      <c r="L39" s="219"/>
      <c r="M39" s="203"/>
      <c r="N39" s="203"/>
      <c r="O39" s="218"/>
      <c r="P39" s="218"/>
      <c r="Q39" s="203"/>
      <c r="R39" s="217">
        <v>5.37</v>
      </c>
      <c r="S39" s="209">
        <f>R39*3.785</f>
        <v>20.32545</v>
      </c>
      <c r="T39" s="203"/>
      <c r="U39" s="216"/>
      <c r="V39" s="216"/>
      <c r="W39" s="216"/>
      <c r="X39" s="203"/>
      <c r="Y39" s="207">
        <f>B39/R39</f>
        <v>8.0074487895716953</v>
      </c>
      <c r="Z39" s="203"/>
      <c r="AA39" s="206">
        <f>24/Y39</f>
        <v>2.9972093023255812</v>
      </c>
      <c r="AB39" s="203"/>
      <c r="AC39" s="204">
        <f>AA39*H39</f>
        <v>465.25679999999994</v>
      </c>
      <c r="AD39" s="203"/>
      <c r="AE39" s="204">
        <f>AC39*60</f>
        <v>27915.407999999996</v>
      </c>
      <c r="AF39" s="203"/>
      <c r="AG39" s="202">
        <f>B39*AA39*60</f>
        <v>7732.7999999999993</v>
      </c>
      <c r="AH39" s="222"/>
    </row>
    <row r="40" spans="1:35" x14ac:dyDescent="0.2">
      <c r="A40" s="215" t="s">
        <v>186</v>
      </c>
      <c r="B40" s="217">
        <v>43</v>
      </c>
      <c r="C40" s="214">
        <f>B40*3.785</f>
        <v>162.755</v>
      </c>
      <c r="D40" s="203"/>
      <c r="E40" s="203"/>
      <c r="F40" s="220"/>
      <c r="G40" s="203"/>
      <c r="H40" s="204">
        <f>B40*$AJ$2</f>
        <v>155.22999999999999</v>
      </c>
      <c r="I40" s="203"/>
      <c r="J40" s="203"/>
      <c r="K40" s="219"/>
      <c r="L40" s="219"/>
      <c r="M40" s="203"/>
      <c r="N40" s="203"/>
      <c r="O40" s="218"/>
      <c r="P40" s="218"/>
      <c r="Q40" s="203"/>
      <c r="R40" s="217">
        <v>5.37</v>
      </c>
      <c r="S40" s="209">
        <f>R40*3.785</f>
        <v>20.32545</v>
      </c>
      <c r="T40" s="203"/>
      <c r="U40" s="216"/>
      <c r="V40" s="216"/>
      <c r="W40" s="216"/>
      <c r="X40" s="203"/>
      <c r="Y40" s="207">
        <f>B40/R40</f>
        <v>8.0074487895716953</v>
      </c>
      <c r="Z40" s="203"/>
      <c r="AA40" s="206">
        <f>24/Y40</f>
        <v>2.9972093023255812</v>
      </c>
      <c r="AB40" s="203"/>
      <c r="AC40" s="204">
        <f>AA40*H40</f>
        <v>465.25679999999994</v>
      </c>
      <c r="AD40" s="203"/>
      <c r="AE40" s="204">
        <f>AC40*60</f>
        <v>27915.407999999996</v>
      </c>
      <c r="AF40" s="203"/>
      <c r="AG40" s="202">
        <f>B40*AA40*60</f>
        <v>7732.7999999999993</v>
      </c>
      <c r="AH40" s="222"/>
    </row>
    <row r="41" spans="1:35" x14ac:dyDescent="0.2">
      <c r="A41" s="215" t="s">
        <v>185</v>
      </c>
      <c r="B41" s="210">
        <v>14</v>
      </c>
      <c r="C41" s="214">
        <f>B41*3.785</f>
        <v>52.99</v>
      </c>
      <c r="D41" s="205"/>
      <c r="E41" s="205"/>
      <c r="F41" s="213"/>
      <c r="G41" s="205"/>
      <c r="H41" s="204">
        <f>B41*$AJ$2</f>
        <v>50.54</v>
      </c>
      <c r="I41" s="205"/>
      <c r="J41" s="205"/>
      <c r="K41" s="212"/>
      <c r="L41" s="212"/>
      <c r="M41" s="205"/>
      <c r="N41" s="205"/>
      <c r="O41" s="211"/>
      <c r="P41" s="211"/>
      <c r="Q41" s="205"/>
      <c r="R41" s="210">
        <v>1.75</v>
      </c>
      <c r="S41" s="209">
        <f>R41*3.785</f>
        <v>6.6237500000000002</v>
      </c>
      <c r="T41" s="205"/>
      <c r="U41" s="208"/>
      <c r="V41" s="208"/>
      <c r="W41" s="208"/>
      <c r="X41" s="205"/>
      <c r="Y41" s="207">
        <f>B41/R41</f>
        <v>8</v>
      </c>
      <c r="Z41" s="205"/>
      <c r="AA41" s="206">
        <f>24/Y41</f>
        <v>3</v>
      </c>
      <c r="AB41" s="205"/>
      <c r="AC41" s="204">
        <f>AA41*H41</f>
        <v>151.62</v>
      </c>
      <c r="AD41" s="203"/>
      <c r="AE41" s="204">
        <f>AC41*60</f>
        <v>9097.2000000000007</v>
      </c>
      <c r="AF41" s="203"/>
      <c r="AG41" s="202">
        <f>B41*AA41*60</f>
        <v>2520</v>
      </c>
      <c r="AH41" s="189"/>
    </row>
    <row r="42" spans="1:35" x14ac:dyDescent="0.2">
      <c r="A42" s="221" t="s">
        <v>184</v>
      </c>
      <c r="B42" s="217">
        <v>33</v>
      </c>
      <c r="C42" s="214">
        <f>B42*3.785</f>
        <v>124.905</v>
      </c>
      <c r="D42" s="203"/>
      <c r="E42" s="203"/>
      <c r="F42" s="220"/>
      <c r="G42" s="203"/>
      <c r="H42" s="204">
        <f>B42*$AJ$2</f>
        <v>119.13</v>
      </c>
      <c r="I42" s="203"/>
      <c r="J42" s="203"/>
      <c r="K42" s="219"/>
      <c r="L42" s="219"/>
      <c r="M42" s="203"/>
      <c r="N42" s="203"/>
      <c r="O42" s="218"/>
      <c r="P42" s="218"/>
      <c r="Q42" s="203"/>
      <c r="R42" s="217">
        <v>3.72</v>
      </c>
      <c r="S42" s="209">
        <f>R42*3.785</f>
        <v>14.080200000000001</v>
      </c>
      <c r="T42" s="203"/>
      <c r="U42" s="216"/>
      <c r="V42" s="216"/>
      <c r="W42" s="216"/>
      <c r="X42" s="203"/>
      <c r="Y42" s="207">
        <f>B42/R42</f>
        <v>8.870967741935484</v>
      </c>
      <c r="Z42" s="203"/>
      <c r="AA42" s="206">
        <f>24/Y42</f>
        <v>2.7054545454545456</v>
      </c>
      <c r="AB42" s="203"/>
      <c r="AC42" s="204">
        <f>AA42*H42</f>
        <v>322.30079999999998</v>
      </c>
      <c r="AD42" s="203"/>
      <c r="AE42" s="204">
        <f>AC42*60</f>
        <v>19338.047999999999</v>
      </c>
      <c r="AF42" s="203"/>
      <c r="AG42" s="202">
        <f>B42*AA42*60</f>
        <v>5356.8</v>
      </c>
      <c r="AH42" s="189"/>
    </row>
    <row r="43" spans="1:35" x14ac:dyDescent="0.2">
      <c r="A43" s="215" t="s">
        <v>183</v>
      </c>
      <c r="B43" s="210">
        <v>45</v>
      </c>
      <c r="C43" s="214">
        <f>B43*3.785</f>
        <v>170.32500000000002</v>
      </c>
      <c r="D43" s="205"/>
      <c r="E43" s="205"/>
      <c r="F43" s="213"/>
      <c r="G43" s="205"/>
      <c r="H43" s="204">
        <f>B43*$AJ$2</f>
        <v>162.44999999999999</v>
      </c>
      <c r="I43" s="205"/>
      <c r="J43" s="205"/>
      <c r="K43" s="212"/>
      <c r="L43" s="212"/>
      <c r="M43" s="205"/>
      <c r="N43" s="205"/>
      <c r="O43" s="211"/>
      <c r="P43" s="211"/>
      <c r="Q43" s="205"/>
      <c r="R43" s="210">
        <v>5.6</v>
      </c>
      <c r="S43" s="209">
        <f>R43*3.785</f>
        <v>21.195999999999998</v>
      </c>
      <c r="T43" s="205"/>
      <c r="U43" s="208"/>
      <c r="V43" s="208"/>
      <c r="W43" s="208"/>
      <c r="X43" s="205"/>
      <c r="Y43" s="207">
        <f>B43/R43</f>
        <v>8.0357142857142865</v>
      </c>
      <c r="Z43" s="205"/>
      <c r="AA43" s="206">
        <f>24/Y43</f>
        <v>2.9866666666666664</v>
      </c>
      <c r="AB43" s="205"/>
      <c r="AC43" s="204">
        <f>AA43*H43</f>
        <v>485.18399999999991</v>
      </c>
      <c r="AD43" s="203"/>
      <c r="AE43" s="204">
        <f>AC43*60</f>
        <v>29111.039999999994</v>
      </c>
      <c r="AF43" s="203"/>
      <c r="AG43" s="202">
        <f>B43*AA43*60</f>
        <v>8063.9999999999982</v>
      </c>
      <c r="AH43" s="189"/>
    </row>
    <row r="44" spans="1:35" ht="13.5" thickBot="1" x14ac:dyDescent="0.25">
      <c r="A44" s="201" t="s">
        <v>182</v>
      </c>
      <c r="B44" s="197">
        <v>16</v>
      </c>
      <c r="C44" s="200">
        <f>B44*3.785</f>
        <v>60.56</v>
      </c>
      <c r="D44" s="191"/>
      <c r="E44" s="191"/>
      <c r="F44" s="199"/>
      <c r="G44" s="191"/>
      <c r="H44" s="192">
        <f>B44*$AJ$2</f>
        <v>57.76</v>
      </c>
      <c r="I44" s="191"/>
      <c r="J44" s="191"/>
      <c r="K44" s="191"/>
      <c r="L44" s="191"/>
      <c r="M44" s="191"/>
      <c r="N44" s="191"/>
      <c r="O44" s="198"/>
      <c r="P44" s="198"/>
      <c r="Q44" s="191"/>
      <c r="R44" s="197">
        <v>2</v>
      </c>
      <c r="S44" s="196">
        <f>R44*3.785</f>
        <v>7.57</v>
      </c>
      <c r="T44" s="191"/>
      <c r="U44" s="195"/>
      <c r="V44" s="195"/>
      <c r="W44" s="195"/>
      <c r="X44" s="191"/>
      <c r="Y44" s="194">
        <f>B44/R44</f>
        <v>8</v>
      </c>
      <c r="Z44" s="191"/>
      <c r="AA44" s="193">
        <f>24/Y44</f>
        <v>3</v>
      </c>
      <c r="AB44" s="191"/>
      <c r="AC44" s="192">
        <f>AA44*H44</f>
        <v>173.28</v>
      </c>
      <c r="AD44" s="191"/>
      <c r="AE44" s="192">
        <f>AC44*60</f>
        <v>10396.799999999999</v>
      </c>
      <c r="AF44" s="191"/>
      <c r="AG44" s="190">
        <f>B44*AA44*60</f>
        <v>2880</v>
      </c>
      <c r="AH44" s="189"/>
    </row>
  </sheetData>
  <mergeCells count="14">
    <mergeCell ref="U2:W2"/>
    <mergeCell ref="E2:F2"/>
    <mergeCell ref="H2:H3"/>
    <mergeCell ref="R2:S2"/>
    <mergeCell ref="AG2:AG3"/>
    <mergeCell ref="A1:AG1"/>
    <mergeCell ref="Y2:Y3"/>
    <mergeCell ref="AA2:AA3"/>
    <mergeCell ref="AC2:AC3"/>
    <mergeCell ref="AE2:AE3"/>
    <mergeCell ref="J2:L2"/>
    <mergeCell ref="B2:C2"/>
    <mergeCell ref="A2:A3"/>
    <mergeCell ref="N2:P2"/>
  </mergeCells>
  <pageMargins left="0.2" right="0.2" top="0.75" bottom="0.75" header="0.3" footer="0.3"/>
  <pageSetup scale="69" orientation="landscape" r:id="rId1"/>
  <headerFooter>
    <oddHeader>&amp;C&amp;"-,Bold"&amp;14&amp;A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2"/>
  <sheetViews>
    <sheetView topLeftCell="A86" workbookViewId="0">
      <selection activeCell="B101" sqref="B101"/>
    </sheetView>
  </sheetViews>
  <sheetFormatPr defaultRowHeight="15" x14ac:dyDescent="0.25"/>
  <cols>
    <col min="1" max="1" width="10.7109375" style="290" customWidth="1"/>
    <col min="2" max="2" width="71.42578125" style="290" customWidth="1"/>
    <col min="3" max="3" width="13.28515625" style="290" bestFit="1" customWidth="1"/>
    <col min="4" max="4" width="11" style="290" bestFit="1" customWidth="1"/>
    <col min="5" max="5" width="11.140625" style="290" bestFit="1" customWidth="1"/>
    <col min="6" max="6" width="11.85546875" style="290" bestFit="1" customWidth="1"/>
    <col min="7" max="7" width="15" style="290" bestFit="1" customWidth="1"/>
    <col min="8" max="8" width="13.42578125" style="290" bestFit="1" customWidth="1"/>
    <col min="9" max="9" width="12.42578125" style="290" bestFit="1" customWidth="1"/>
    <col min="10" max="11" width="12.5703125" style="290" bestFit="1" customWidth="1"/>
    <col min="12" max="12" width="13" style="290" customWidth="1"/>
    <col min="13" max="14" width="12.5703125" style="290" bestFit="1" customWidth="1"/>
    <col min="15" max="15" width="12.28515625" style="290" customWidth="1"/>
    <col min="16" max="16" width="12.7109375" style="290" bestFit="1" customWidth="1"/>
    <col min="17" max="17" width="14.85546875" style="290" bestFit="1" customWidth="1"/>
    <col min="18" max="18" width="12.7109375" style="290" customWidth="1"/>
    <col min="19" max="16384" width="9.140625" style="290"/>
  </cols>
  <sheetData>
    <row r="1" spans="1:18" x14ac:dyDescent="0.25">
      <c r="A1" s="290" t="s">
        <v>1228</v>
      </c>
      <c r="B1" s="290" t="s">
        <v>1227</v>
      </c>
    </row>
    <row r="2" spans="1:18" x14ac:dyDescent="0.25">
      <c r="A2" s="290" t="s">
        <v>1226</v>
      </c>
      <c r="B2" s="290" t="s">
        <v>1225</v>
      </c>
    </row>
    <row r="3" spans="1:18" x14ac:dyDescent="0.25">
      <c r="A3" s="290" t="s">
        <v>1224</v>
      </c>
      <c r="B3" s="290" t="s">
        <v>1223</v>
      </c>
    </row>
    <row r="4" spans="1:18" x14ac:dyDescent="0.25">
      <c r="A4" s="290" t="s">
        <v>1222</v>
      </c>
      <c r="B4" s="290" t="s">
        <v>1221</v>
      </c>
    </row>
    <row r="5" spans="1:18" x14ac:dyDescent="0.25">
      <c r="A5" s="290" t="s">
        <v>1220</v>
      </c>
      <c r="B5" s="290" t="s">
        <v>1219</v>
      </c>
    </row>
    <row r="6" spans="1:18" x14ac:dyDescent="0.25">
      <c r="B6" s="290" t="s">
        <v>1218</v>
      </c>
    </row>
    <row r="7" spans="1:18" x14ac:dyDescent="0.25">
      <c r="C7" s="299" t="s">
        <v>1217</v>
      </c>
      <c r="D7" s="299"/>
      <c r="E7" s="299"/>
      <c r="F7" s="299"/>
      <c r="G7" s="299"/>
    </row>
    <row r="8" spans="1:18" x14ac:dyDescent="0.25">
      <c r="A8" s="297" t="s">
        <v>1216</v>
      </c>
      <c r="B8" s="298" t="s">
        <v>1215</v>
      </c>
      <c r="C8" s="297" t="s">
        <v>1214</v>
      </c>
      <c r="D8" s="297" t="s">
        <v>1213</v>
      </c>
      <c r="E8" s="297" t="s">
        <v>1212</v>
      </c>
      <c r="F8" s="297" t="s">
        <v>1211</v>
      </c>
      <c r="G8" s="297" t="s">
        <v>1210</v>
      </c>
      <c r="H8" s="297" t="s">
        <v>1209</v>
      </c>
      <c r="I8" s="297" t="s">
        <v>1208</v>
      </c>
      <c r="J8" s="297" t="s">
        <v>1207</v>
      </c>
      <c r="K8" s="297" t="s">
        <v>1206</v>
      </c>
      <c r="L8" s="297" t="s">
        <v>1205</v>
      </c>
      <c r="M8" s="297" t="s">
        <v>1204</v>
      </c>
      <c r="N8" s="297" t="s">
        <v>1203</v>
      </c>
      <c r="O8" s="297" t="s">
        <v>1202</v>
      </c>
      <c r="P8" s="297" t="s">
        <v>1201</v>
      </c>
      <c r="Q8" s="297" t="s">
        <v>1200</v>
      </c>
      <c r="R8" s="297" t="s">
        <v>1199</v>
      </c>
    </row>
    <row r="9" spans="1:18" x14ac:dyDescent="0.25">
      <c r="A9" s="296"/>
      <c r="B9" s="296"/>
      <c r="C9" s="296" t="s">
        <v>1198</v>
      </c>
      <c r="D9" s="296" t="s">
        <v>1198</v>
      </c>
      <c r="E9" s="296" t="s">
        <v>1198</v>
      </c>
      <c r="F9" s="296" t="s">
        <v>1198</v>
      </c>
      <c r="G9" s="296" t="s">
        <v>1198</v>
      </c>
      <c r="H9" s="296" t="s">
        <v>1198</v>
      </c>
      <c r="I9" s="296" t="s">
        <v>1198</v>
      </c>
      <c r="J9" s="296" t="s">
        <v>1198</v>
      </c>
      <c r="K9" s="296" t="s">
        <v>1198</v>
      </c>
      <c r="L9" s="296" t="s">
        <v>1198</v>
      </c>
      <c r="M9" s="296" t="s">
        <v>1197</v>
      </c>
      <c r="N9" s="296" t="s">
        <v>1197</v>
      </c>
      <c r="O9" s="296" t="s">
        <v>1197</v>
      </c>
      <c r="P9" s="296"/>
      <c r="Q9" s="296"/>
      <c r="R9" s="296"/>
    </row>
    <row r="10" spans="1:18" ht="30" x14ac:dyDescent="0.25">
      <c r="A10" s="291" t="s">
        <v>1196</v>
      </c>
      <c r="B10" s="291" t="s">
        <v>1195</v>
      </c>
      <c r="C10" s="292">
        <v>6</v>
      </c>
      <c r="D10" s="292">
        <v>0</v>
      </c>
      <c r="E10" s="292">
        <v>0</v>
      </c>
      <c r="F10" s="292">
        <v>0</v>
      </c>
      <c r="G10" s="292">
        <v>0</v>
      </c>
      <c r="H10" s="292">
        <v>6</v>
      </c>
      <c r="I10" s="292">
        <v>0</v>
      </c>
      <c r="J10" s="292">
        <v>0</v>
      </c>
      <c r="K10" s="292">
        <v>0</v>
      </c>
      <c r="L10" s="292">
        <v>0</v>
      </c>
      <c r="M10" s="292">
        <v>1</v>
      </c>
      <c r="N10" s="292">
        <v>1</v>
      </c>
      <c r="O10" s="292">
        <v>1</v>
      </c>
      <c r="P10" s="291" t="s">
        <v>250</v>
      </c>
      <c r="Q10" s="291" t="s">
        <v>66</v>
      </c>
      <c r="R10" s="291" t="s">
        <v>246</v>
      </c>
    </row>
    <row r="11" spans="1:18" x14ac:dyDescent="0.25">
      <c r="A11" s="291" t="s">
        <v>1194</v>
      </c>
      <c r="B11" s="291" t="s">
        <v>1193</v>
      </c>
      <c r="C11" s="292">
        <v>0.5</v>
      </c>
      <c r="D11" s="292">
        <v>0</v>
      </c>
      <c r="E11" s="292">
        <v>0</v>
      </c>
      <c r="F11" s="292">
        <v>0</v>
      </c>
      <c r="G11" s="292">
        <v>0</v>
      </c>
      <c r="H11" s="292">
        <v>0.5</v>
      </c>
      <c r="I11" s="292">
        <v>0</v>
      </c>
      <c r="J11" s="292">
        <v>0</v>
      </c>
      <c r="K11" s="292">
        <v>0</v>
      </c>
      <c r="L11" s="292">
        <v>0</v>
      </c>
      <c r="M11" s="292">
        <v>1</v>
      </c>
      <c r="N11" s="292">
        <v>1</v>
      </c>
      <c r="O11" s="292">
        <v>1</v>
      </c>
      <c r="P11" s="291" t="s">
        <v>250</v>
      </c>
      <c r="Q11" s="291" t="s">
        <v>279</v>
      </c>
      <c r="R11" s="291" t="s">
        <v>246</v>
      </c>
    </row>
    <row r="12" spans="1:18" x14ac:dyDescent="0.25">
      <c r="A12" s="291" t="s">
        <v>1192</v>
      </c>
      <c r="B12" s="291" t="s">
        <v>1191</v>
      </c>
      <c r="C12" s="292">
        <v>0</v>
      </c>
      <c r="D12" s="292">
        <v>16.417909622192383</v>
      </c>
      <c r="E12" s="292">
        <v>21.044780731201172</v>
      </c>
      <c r="F12" s="292">
        <v>29.402980804443359</v>
      </c>
      <c r="G12" s="292">
        <v>29.402980804443359</v>
      </c>
      <c r="H12" s="292">
        <v>0</v>
      </c>
      <c r="I12" s="292">
        <v>16.417909622192383</v>
      </c>
      <c r="J12" s="292">
        <v>21.044780731201172</v>
      </c>
      <c r="K12" s="292">
        <v>29.402980804443359</v>
      </c>
      <c r="L12" s="292">
        <v>29.402980804443359</v>
      </c>
      <c r="M12" s="292">
        <v>1</v>
      </c>
      <c r="N12" s="292">
        <v>1</v>
      </c>
      <c r="O12" s="292">
        <v>1</v>
      </c>
      <c r="P12" s="291" t="s">
        <v>247</v>
      </c>
      <c r="Q12" s="291" t="s">
        <v>66</v>
      </c>
      <c r="R12" s="291" t="s">
        <v>246</v>
      </c>
    </row>
    <row r="13" spans="1:18" x14ac:dyDescent="0.25">
      <c r="A13" s="291" t="s">
        <v>1190</v>
      </c>
      <c r="B13" s="291" t="s">
        <v>1189</v>
      </c>
      <c r="C13" s="292">
        <v>0</v>
      </c>
      <c r="D13" s="292">
        <v>37.313430786132812</v>
      </c>
      <c r="E13" s="292">
        <v>53.731338500976563</v>
      </c>
      <c r="F13" s="292">
        <v>71.940299987792969</v>
      </c>
      <c r="G13" s="292">
        <v>97.313430786132813</v>
      </c>
      <c r="H13" s="292">
        <v>0</v>
      </c>
      <c r="I13" s="292">
        <v>37.313430786132812</v>
      </c>
      <c r="J13" s="292">
        <v>53.731338500976563</v>
      </c>
      <c r="K13" s="292">
        <v>71.940299987792969</v>
      </c>
      <c r="L13" s="292">
        <v>97.313430786132813</v>
      </c>
      <c r="M13" s="292">
        <v>1</v>
      </c>
      <c r="N13" s="292">
        <v>1</v>
      </c>
      <c r="O13" s="292">
        <v>1</v>
      </c>
      <c r="P13" s="291" t="s">
        <v>247</v>
      </c>
      <c r="Q13" s="291" t="s">
        <v>66</v>
      </c>
      <c r="R13" s="291" t="s">
        <v>246</v>
      </c>
    </row>
    <row r="14" spans="1:18" x14ac:dyDescent="0.25">
      <c r="A14" s="291" t="s">
        <v>1188</v>
      </c>
      <c r="B14" s="291" t="s">
        <v>1187</v>
      </c>
      <c r="C14" s="292">
        <v>0</v>
      </c>
      <c r="D14" s="292">
        <v>37.313400268554688</v>
      </c>
      <c r="E14" s="292">
        <v>93.731697082519531</v>
      </c>
      <c r="F14" s="292">
        <v>124.17900085449219</v>
      </c>
      <c r="G14" s="292">
        <v>144.7760009765625</v>
      </c>
      <c r="H14" s="292">
        <v>0</v>
      </c>
      <c r="I14" s="292">
        <v>37.313400268554688</v>
      </c>
      <c r="J14" s="292">
        <v>93.732002258300781</v>
      </c>
      <c r="K14" s="292">
        <v>124.18000030517578</v>
      </c>
      <c r="L14" s="292">
        <v>144.80000305175781</v>
      </c>
      <c r="M14" s="292">
        <v>1</v>
      </c>
      <c r="N14" s="292">
        <v>1</v>
      </c>
      <c r="O14" s="292">
        <v>1</v>
      </c>
      <c r="P14" s="291" t="s">
        <v>247</v>
      </c>
      <c r="Q14" s="291" t="s">
        <v>66</v>
      </c>
      <c r="R14" s="291" t="s">
        <v>246</v>
      </c>
    </row>
    <row r="15" spans="1:18" x14ac:dyDescent="0.25">
      <c r="A15" s="291" t="s">
        <v>1186</v>
      </c>
      <c r="B15" s="291" t="s">
        <v>1185</v>
      </c>
      <c r="C15" s="292">
        <v>0</v>
      </c>
      <c r="D15" s="292">
        <v>44.776100158691406</v>
      </c>
      <c r="E15" s="292">
        <v>119.40299987792969</v>
      </c>
      <c r="F15" s="292">
        <v>175.37300109863281</v>
      </c>
      <c r="G15" s="292">
        <v>175.37300109863281</v>
      </c>
      <c r="H15" s="292">
        <v>0</v>
      </c>
      <c r="I15" s="292">
        <v>44.776100158691406</v>
      </c>
      <c r="J15" s="292">
        <v>119.40299987792969</v>
      </c>
      <c r="K15" s="292">
        <v>175.37300109863281</v>
      </c>
      <c r="L15" s="292">
        <v>175.37300109863281</v>
      </c>
      <c r="M15" s="292">
        <v>1</v>
      </c>
      <c r="N15" s="292">
        <v>1</v>
      </c>
      <c r="O15" s="292">
        <v>1</v>
      </c>
      <c r="P15" s="291" t="s">
        <v>247</v>
      </c>
      <c r="Q15" s="291" t="s">
        <v>66</v>
      </c>
      <c r="R15" s="291" t="s">
        <v>246</v>
      </c>
    </row>
    <row r="16" spans="1:18" x14ac:dyDescent="0.25">
      <c r="A16" s="291" t="s">
        <v>1184</v>
      </c>
      <c r="B16" s="291" t="s">
        <v>1183</v>
      </c>
      <c r="C16" s="292">
        <v>0</v>
      </c>
      <c r="D16" s="292">
        <v>37.313430786132812</v>
      </c>
      <c r="E16" s="292">
        <v>53.731338500976563</v>
      </c>
      <c r="F16" s="292">
        <v>71.940299987792969</v>
      </c>
      <c r="G16" s="292">
        <v>97.313430786132813</v>
      </c>
      <c r="H16" s="292">
        <v>0</v>
      </c>
      <c r="I16" s="292">
        <v>37.313430786132812</v>
      </c>
      <c r="J16" s="292">
        <v>53.731338500976563</v>
      </c>
      <c r="K16" s="292">
        <v>71.940299987792969</v>
      </c>
      <c r="L16" s="292">
        <v>97.313430786132813</v>
      </c>
      <c r="M16" s="292">
        <v>1</v>
      </c>
      <c r="N16" s="292">
        <v>1</v>
      </c>
      <c r="O16" s="292">
        <v>1</v>
      </c>
      <c r="P16" s="291" t="s">
        <v>247</v>
      </c>
      <c r="Q16" s="291" t="s">
        <v>66</v>
      </c>
      <c r="R16" s="291" t="s">
        <v>246</v>
      </c>
    </row>
    <row r="17" spans="1:18" x14ac:dyDescent="0.25">
      <c r="A17" s="291" t="s">
        <v>1182</v>
      </c>
      <c r="B17" s="291" t="s">
        <v>1181</v>
      </c>
      <c r="C17" s="292">
        <v>0</v>
      </c>
      <c r="D17" s="292">
        <v>44.776100158691406</v>
      </c>
      <c r="E17" s="292">
        <v>190.29899597167969</v>
      </c>
      <c r="F17" s="292">
        <v>223.88099670410156</v>
      </c>
      <c r="G17" s="292">
        <v>237.31300354003906</v>
      </c>
      <c r="H17" s="292">
        <v>0</v>
      </c>
      <c r="I17" s="292">
        <v>44.776100158691406</v>
      </c>
      <c r="J17" s="292">
        <v>190.29899597167969</v>
      </c>
      <c r="K17" s="292">
        <v>223.88099670410156</v>
      </c>
      <c r="L17" s="292">
        <v>237.31300354003906</v>
      </c>
      <c r="M17" s="292">
        <v>1</v>
      </c>
      <c r="N17" s="292">
        <v>1</v>
      </c>
      <c r="O17" s="292">
        <v>1</v>
      </c>
      <c r="P17" s="291" t="s">
        <v>247</v>
      </c>
      <c r="Q17" s="291" t="s">
        <v>66</v>
      </c>
      <c r="R17" s="291" t="s">
        <v>246</v>
      </c>
    </row>
    <row r="18" spans="1:18" s="293" customFormat="1" x14ac:dyDescent="0.25">
      <c r="A18" s="294" t="s">
        <v>1180</v>
      </c>
      <c r="B18" s="294" t="s">
        <v>1179</v>
      </c>
      <c r="C18" s="295">
        <v>0</v>
      </c>
      <c r="D18" s="295">
        <v>1.4567949771881104</v>
      </c>
      <c r="E18" s="295">
        <v>4.0204448699951172</v>
      </c>
      <c r="F18" s="295">
        <v>3.3767910003662109</v>
      </c>
      <c r="G18" s="295">
        <v>4.7687768936157227</v>
      </c>
      <c r="H18" s="295">
        <v>0</v>
      </c>
      <c r="I18" s="295">
        <v>1.4567949771881104</v>
      </c>
      <c r="J18" s="295">
        <v>4.1456160545349121</v>
      </c>
      <c r="K18" s="295">
        <v>3.4385030269622803</v>
      </c>
      <c r="L18" s="295">
        <v>5.1420321464538574</v>
      </c>
      <c r="M18" s="295">
        <v>45.534698486328125</v>
      </c>
      <c r="N18" s="295">
        <v>38.455101013183594</v>
      </c>
      <c r="O18" s="295">
        <v>20.756099700927734</v>
      </c>
      <c r="P18" s="294" t="s">
        <v>250</v>
      </c>
      <c r="Q18" s="294" t="s">
        <v>66</v>
      </c>
      <c r="R18" s="294" t="s">
        <v>246</v>
      </c>
    </row>
    <row r="19" spans="1:18" x14ac:dyDescent="0.25">
      <c r="A19" s="291" t="s">
        <v>1178</v>
      </c>
      <c r="B19" s="291" t="s">
        <v>1177</v>
      </c>
      <c r="C19" s="292">
        <v>0</v>
      </c>
      <c r="D19" s="292">
        <v>1.3567110300064087</v>
      </c>
      <c r="E19" s="292">
        <v>3.5954179763793945</v>
      </c>
      <c r="F19" s="292">
        <v>2.943897008895874</v>
      </c>
      <c r="G19" s="292">
        <v>3.7330710887908936</v>
      </c>
      <c r="H19" s="292">
        <v>0</v>
      </c>
      <c r="I19" s="292">
        <v>1.3567110300064087</v>
      </c>
      <c r="J19" s="292">
        <v>3.6443300247192383</v>
      </c>
      <c r="K19" s="292">
        <v>3.0150699615478516</v>
      </c>
      <c r="L19" s="292">
        <v>3.924191951751709</v>
      </c>
      <c r="M19" s="292">
        <v>45.534698486328125</v>
      </c>
      <c r="N19" s="292">
        <v>38.455101013183594</v>
      </c>
      <c r="O19" s="292">
        <v>20.756099700927734</v>
      </c>
      <c r="P19" s="291" t="s">
        <v>250</v>
      </c>
      <c r="Q19" s="291" t="s">
        <v>66</v>
      </c>
      <c r="R19" s="291" t="s">
        <v>246</v>
      </c>
    </row>
    <row r="20" spans="1:18" x14ac:dyDescent="0.25">
      <c r="A20" s="291" t="s">
        <v>1176</v>
      </c>
      <c r="B20" s="291" t="s">
        <v>1175</v>
      </c>
      <c r="C20" s="292">
        <v>7.1999998092651367</v>
      </c>
      <c r="D20" s="292">
        <v>7.1999998092651367</v>
      </c>
      <c r="E20" s="292">
        <v>7.1999998092651367</v>
      </c>
      <c r="F20" s="292">
        <v>7.1999998092651367</v>
      </c>
      <c r="G20" s="292">
        <v>7.1999998092651367</v>
      </c>
      <c r="H20" s="292">
        <v>7.1999998092651367</v>
      </c>
      <c r="I20" s="292">
        <v>7.1999998092651367</v>
      </c>
      <c r="J20" s="292">
        <v>7.1999998092651367</v>
      </c>
      <c r="K20" s="292">
        <v>7.1999998092651367</v>
      </c>
      <c r="L20" s="292">
        <v>7.1999998092651367</v>
      </c>
      <c r="M20" s="292">
        <v>1</v>
      </c>
      <c r="N20" s="292">
        <v>1</v>
      </c>
      <c r="O20" s="292">
        <v>1</v>
      </c>
      <c r="P20" s="291" t="s">
        <v>250</v>
      </c>
      <c r="Q20" s="291" t="s">
        <v>286</v>
      </c>
      <c r="R20" s="291" t="s">
        <v>246</v>
      </c>
    </row>
    <row r="21" spans="1:18" x14ac:dyDescent="0.25">
      <c r="A21" s="291" t="s">
        <v>1174</v>
      </c>
      <c r="B21" s="291" t="s">
        <v>1173</v>
      </c>
      <c r="C21" s="292">
        <v>0</v>
      </c>
      <c r="D21" s="292">
        <v>3.7999999523162842</v>
      </c>
      <c r="E21" s="292">
        <v>35.099998474121094</v>
      </c>
      <c r="F21" s="292">
        <v>17.100000381469727</v>
      </c>
      <c r="G21" s="292">
        <v>16.200000762939453</v>
      </c>
      <c r="H21" s="292">
        <v>0</v>
      </c>
      <c r="I21" s="292">
        <v>3.7999999523162842</v>
      </c>
      <c r="J21" s="292">
        <v>35.099998474121094</v>
      </c>
      <c r="K21" s="292">
        <v>17.100000381469727</v>
      </c>
      <c r="L21" s="292">
        <v>16.200000762939453</v>
      </c>
      <c r="M21" s="292">
        <v>1</v>
      </c>
      <c r="N21" s="292">
        <v>1</v>
      </c>
      <c r="O21" s="292">
        <v>1</v>
      </c>
      <c r="P21" s="291" t="s">
        <v>250</v>
      </c>
      <c r="Q21" s="291" t="s">
        <v>286</v>
      </c>
      <c r="R21" s="291" t="s">
        <v>246</v>
      </c>
    </row>
    <row r="22" spans="1:18" x14ac:dyDescent="0.25">
      <c r="A22" s="291" t="s">
        <v>1172</v>
      </c>
      <c r="B22" s="291" t="s">
        <v>1171</v>
      </c>
      <c r="C22" s="292">
        <v>4.1999998092651367</v>
      </c>
      <c r="D22" s="292">
        <v>0</v>
      </c>
      <c r="E22" s="292">
        <v>0</v>
      </c>
      <c r="F22" s="292">
        <v>0</v>
      </c>
      <c r="G22" s="292">
        <v>0</v>
      </c>
      <c r="H22" s="292">
        <v>4.1999998092651367</v>
      </c>
      <c r="I22" s="292">
        <v>0</v>
      </c>
      <c r="J22" s="292">
        <v>0</v>
      </c>
      <c r="K22" s="292">
        <v>0</v>
      </c>
      <c r="L22" s="292">
        <v>0</v>
      </c>
      <c r="M22" s="292">
        <v>1</v>
      </c>
      <c r="N22" s="292">
        <v>1</v>
      </c>
      <c r="O22" s="292">
        <v>1</v>
      </c>
      <c r="P22" s="291" t="s">
        <v>250</v>
      </c>
      <c r="Q22" s="291" t="s">
        <v>279</v>
      </c>
      <c r="R22" s="291" t="s">
        <v>246</v>
      </c>
    </row>
    <row r="23" spans="1:18" x14ac:dyDescent="0.25">
      <c r="A23" s="291" t="s">
        <v>1170</v>
      </c>
      <c r="B23" s="291" t="s">
        <v>1169</v>
      </c>
      <c r="C23" s="292">
        <v>0</v>
      </c>
      <c r="D23" s="292">
        <v>1.2999999523162842</v>
      </c>
      <c r="E23" s="292">
        <v>7.5999999046325684</v>
      </c>
      <c r="F23" s="292">
        <v>4.8000001907348633</v>
      </c>
      <c r="G23" s="292">
        <v>4.5999999046325684</v>
      </c>
      <c r="H23" s="292">
        <v>0</v>
      </c>
      <c r="I23" s="292">
        <v>1.2999999523162842</v>
      </c>
      <c r="J23" s="292">
        <v>8.3999996185302734</v>
      </c>
      <c r="K23" s="292">
        <v>5.1999998092651367</v>
      </c>
      <c r="L23" s="292">
        <v>5.0999999046325684</v>
      </c>
      <c r="M23" s="292">
        <v>1</v>
      </c>
      <c r="N23" s="292">
        <v>1</v>
      </c>
      <c r="O23" s="292">
        <v>1</v>
      </c>
      <c r="P23" s="291" t="s">
        <v>250</v>
      </c>
      <c r="Q23" s="291" t="s">
        <v>66</v>
      </c>
      <c r="R23" s="291" t="s">
        <v>246</v>
      </c>
    </row>
    <row r="24" spans="1:18" x14ac:dyDescent="0.25">
      <c r="A24" s="291" t="s">
        <v>1168</v>
      </c>
      <c r="B24" s="291" t="s">
        <v>1167</v>
      </c>
      <c r="C24" s="292">
        <v>0</v>
      </c>
      <c r="D24" s="292">
        <v>1.6000000238418579</v>
      </c>
      <c r="E24" s="292">
        <v>21.700000762939453</v>
      </c>
      <c r="F24" s="292">
        <v>12.199999809265137</v>
      </c>
      <c r="G24" s="292">
        <v>11.300000190734863</v>
      </c>
      <c r="H24" s="292">
        <v>0</v>
      </c>
      <c r="I24" s="292">
        <v>1.6000000238418579</v>
      </c>
      <c r="J24" s="292">
        <v>21.700000762939453</v>
      </c>
      <c r="K24" s="292">
        <v>12.199999809265137</v>
      </c>
      <c r="L24" s="292">
        <v>11.300000190734863</v>
      </c>
      <c r="M24" s="292">
        <v>1</v>
      </c>
      <c r="N24" s="292">
        <v>1</v>
      </c>
      <c r="O24" s="292">
        <v>1</v>
      </c>
      <c r="P24" s="291" t="s">
        <v>250</v>
      </c>
      <c r="Q24" s="291" t="s">
        <v>66</v>
      </c>
      <c r="R24" s="291" t="s">
        <v>246</v>
      </c>
    </row>
    <row r="25" spans="1:18" x14ac:dyDescent="0.25">
      <c r="A25" s="291" t="s">
        <v>1166</v>
      </c>
      <c r="B25" s="291" t="s">
        <v>1165</v>
      </c>
      <c r="C25" s="292">
        <v>0</v>
      </c>
      <c r="D25" s="292">
        <v>1.2999999523162842</v>
      </c>
      <c r="E25" s="292">
        <v>7.5999999046325684</v>
      </c>
      <c r="F25" s="292">
        <v>4.8000001907348633</v>
      </c>
      <c r="G25" s="292">
        <v>4.5999999046325684</v>
      </c>
      <c r="H25" s="292">
        <v>0</v>
      </c>
      <c r="I25" s="292">
        <v>1.2999999523162842</v>
      </c>
      <c r="J25" s="292">
        <v>8.3999996185302734</v>
      </c>
      <c r="K25" s="292">
        <v>5.1999998092651367</v>
      </c>
      <c r="L25" s="292">
        <v>5.0999999046325684</v>
      </c>
      <c r="M25" s="292">
        <v>1</v>
      </c>
      <c r="N25" s="292">
        <v>1</v>
      </c>
      <c r="O25" s="292">
        <v>1</v>
      </c>
      <c r="P25" s="291" t="s">
        <v>250</v>
      </c>
      <c r="Q25" s="291" t="s">
        <v>66</v>
      </c>
      <c r="R25" s="291" t="s">
        <v>246</v>
      </c>
    </row>
    <row r="26" spans="1:18" x14ac:dyDescent="0.25">
      <c r="A26" s="291" t="s">
        <v>1164</v>
      </c>
      <c r="B26" s="291" t="s">
        <v>1163</v>
      </c>
      <c r="C26" s="292">
        <v>0</v>
      </c>
      <c r="D26" s="292">
        <v>1.2999999523162842</v>
      </c>
      <c r="E26" s="292">
        <v>7.5999999046325684</v>
      </c>
      <c r="F26" s="292">
        <v>4.8000001907348633</v>
      </c>
      <c r="G26" s="292">
        <v>4.5999999046325684</v>
      </c>
      <c r="H26" s="292">
        <v>0</v>
      </c>
      <c r="I26" s="292">
        <v>1.2999999523162842</v>
      </c>
      <c r="J26" s="292">
        <v>8.3999996185302734</v>
      </c>
      <c r="K26" s="292">
        <v>5.1999998092651367</v>
      </c>
      <c r="L26" s="292">
        <v>5.0999999046325684</v>
      </c>
      <c r="M26" s="292">
        <v>1</v>
      </c>
      <c r="N26" s="292">
        <v>1</v>
      </c>
      <c r="O26" s="292">
        <v>1</v>
      </c>
      <c r="P26" s="291" t="s">
        <v>250</v>
      </c>
      <c r="Q26" s="291" t="s">
        <v>66</v>
      </c>
      <c r="R26" s="291" t="s">
        <v>246</v>
      </c>
    </row>
    <row r="27" spans="1:18" x14ac:dyDescent="0.25">
      <c r="A27" s="291" t="s">
        <v>1162</v>
      </c>
      <c r="B27" s="291" t="s">
        <v>1161</v>
      </c>
      <c r="C27" s="292">
        <v>0</v>
      </c>
      <c r="D27" s="292">
        <v>1.2610470056533813</v>
      </c>
      <c r="E27" s="292">
        <v>7.6483879089355469</v>
      </c>
      <c r="F27" s="292">
        <v>4.7794761657714844</v>
      </c>
      <c r="G27" s="292">
        <v>4.5598258972167969</v>
      </c>
      <c r="H27" s="292">
        <v>0</v>
      </c>
      <c r="I27" s="292">
        <v>1.2610470056533813</v>
      </c>
      <c r="J27" s="292">
        <v>8.3575763702392578</v>
      </c>
      <c r="K27" s="292">
        <v>5.2047410011291504</v>
      </c>
      <c r="L27" s="292">
        <v>5.0738067626953125</v>
      </c>
      <c r="M27" s="292">
        <v>1</v>
      </c>
      <c r="N27" s="292">
        <v>1</v>
      </c>
      <c r="O27" s="292">
        <v>1</v>
      </c>
      <c r="P27" s="291" t="s">
        <v>250</v>
      </c>
      <c r="Q27" s="291" t="s">
        <v>66</v>
      </c>
      <c r="R27" s="291" t="s">
        <v>246</v>
      </c>
    </row>
    <row r="28" spans="1:18" x14ac:dyDescent="0.25">
      <c r="A28" s="291" t="s">
        <v>1160</v>
      </c>
      <c r="B28" s="291" t="s">
        <v>1159</v>
      </c>
      <c r="C28" s="292">
        <v>0</v>
      </c>
      <c r="D28" s="292">
        <v>1.2999999523162842</v>
      </c>
      <c r="E28" s="292">
        <v>7.5999999046325684</v>
      </c>
      <c r="F28" s="292">
        <v>4.8000001907348633</v>
      </c>
      <c r="G28" s="292">
        <v>4.5999999046325684</v>
      </c>
      <c r="H28" s="292">
        <v>0</v>
      </c>
      <c r="I28" s="292">
        <v>1.2999999523162842</v>
      </c>
      <c r="J28" s="292">
        <v>8.1000003814697266</v>
      </c>
      <c r="K28" s="292">
        <v>5.0999999046325684</v>
      </c>
      <c r="L28" s="292">
        <v>4.9000000953674316</v>
      </c>
      <c r="M28" s="292">
        <v>1</v>
      </c>
      <c r="N28" s="292">
        <v>1</v>
      </c>
      <c r="O28" s="292">
        <v>1</v>
      </c>
      <c r="P28" s="291" t="s">
        <v>250</v>
      </c>
      <c r="Q28" s="291" t="s">
        <v>66</v>
      </c>
      <c r="R28" s="291" t="s">
        <v>246</v>
      </c>
    </row>
    <row r="29" spans="1:18" x14ac:dyDescent="0.25">
      <c r="A29" s="291" t="s">
        <v>1158</v>
      </c>
      <c r="B29" s="291" t="s">
        <v>1157</v>
      </c>
      <c r="C29" s="292">
        <v>0</v>
      </c>
      <c r="D29" s="292">
        <v>1.2310470342636108</v>
      </c>
      <c r="E29" s="292">
        <v>12.062700271606445</v>
      </c>
      <c r="F29" s="292">
        <v>11.752269744873047</v>
      </c>
      <c r="G29" s="292">
        <v>11.743940353393555</v>
      </c>
      <c r="H29" s="292">
        <v>0</v>
      </c>
      <c r="I29" s="292">
        <v>1.2310470342636108</v>
      </c>
      <c r="J29" s="292">
        <v>13.567850112915039</v>
      </c>
      <c r="K29" s="292">
        <v>12.892720222473145</v>
      </c>
      <c r="L29" s="292">
        <v>12.937760353088379</v>
      </c>
      <c r="M29" s="292">
        <v>1</v>
      </c>
      <c r="N29" s="292">
        <v>1</v>
      </c>
      <c r="O29" s="292">
        <v>1</v>
      </c>
      <c r="P29" s="291" t="s">
        <v>250</v>
      </c>
      <c r="Q29" s="291" t="s">
        <v>66</v>
      </c>
      <c r="R29" s="291" t="s">
        <v>246</v>
      </c>
    </row>
    <row r="30" spans="1:18" x14ac:dyDescent="0.25">
      <c r="A30" s="291" t="s">
        <v>1156</v>
      </c>
      <c r="B30" s="291" t="s">
        <v>1155</v>
      </c>
      <c r="C30" s="292">
        <v>110</v>
      </c>
      <c r="D30" s="292">
        <v>110</v>
      </c>
      <c r="E30" s="292">
        <v>110</v>
      </c>
      <c r="F30" s="292">
        <v>110</v>
      </c>
      <c r="G30" s="292">
        <v>110</v>
      </c>
      <c r="H30" s="292">
        <v>110</v>
      </c>
      <c r="I30" s="292">
        <v>110</v>
      </c>
      <c r="J30" s="292">
        <v>110</v>
      </c>
      <c r="K30" s="292">
        <v>110</v>
      </c>
      <c r="L30" s="292">
        <v>110</v>
      </c>
      <c r="M30" s="292">
        <v>1</v>
      </c>
      <c r="N30" s="292">
        <v>1</v>
      </c>
      <c r="O30" s="292">
        <v>1</v>
      </c>
      <c r="P30" s="291" t="s">
        <v>250</v>
      </c>
      <c r="Q30" s="291" t="s">
        <v>286</v>
      </c>
      <c r="R30" s="291" t="s">
        <v>246</v>
      </c>
    </row>
    <row r="31" spans="1:18" x14ac:dyDescent="0.25">
      <c r="A31" s="291" t="s">
        <v>1154</v>
      </c>
      <c r="B31" s="291" t="s">
        <v>1153</v>
      </c>
      <c r="C31" s="292">
        <v>110</v>
      </c>
      <c r="D31" s="292">
        <v>110</v>
      </c>
      <c r="E31" s="292">
        <v>110</v>
      </c>
      <c r="F31" s="292">
        <v>110</v>
      </c>
      <c r="G31" s="292">
        <v>110</v>
      </c>
      <c r="H31" s="292">
        <v>110</v>
      </c>
      <c r="I31" s="292">
        <v>110</v>
      </c>
      <c r="J31" s="292">
        <v>110</v>
      </c>
      <c r="K31" s="292">
        <v>110</v>
      </c>
      <c r="L31" s="292">
        <v>110</v>
      </c>
      <c r="M31" s="292">
        <v>1</v>
      </c>
      <c r="N31" s="292">
        <v>1</v>
      </c>
      <c r="O31" s="292">
        <v>1</v>
      </c>
      <c r="P31" s="291" t="s">
        <v>250</v>
      </c>
      <c r="Q31" s="291" t="s">
        <v>286</v>
      </c>
      <c r="R31" s="291" t="s">
        <v>246</v>
      </c>
    </row>
    <row r="32" spans="1:18" x14ac:dyDescent="0.25">
      <c r="A32" s="291" t="s">
        <v>1152</v>
      </c>
      <c r="B32" s="291" t="s">
        <v>1151</v>
      </c>
      <c r="C32" s="292">
        <v>0</v>
      </c>
      <c r="D32" s="292">
        <v>112.38800048828125</v>
      </c>
      <c r="E32" s="292">
        <v>344.02999877929687</v>
      </c>
      <c r="F32" s="292">
        <v>453.58200073242187</v>
      </c>
      <c r="G32" s="292">
        <v>517.16400146484375</v>
      </c>
      <c r="H32" s="292">
        <v>0</v>
      </c>
      <c r="I32" s="292">
        <v>112.38800048828125</v>
      </c>
      <c r="J32" s="292">
        <v>344.02999877929687</v>
      </c>
      <c r="K32" s="292">
        <v>453.58200073242187</v>
      </c>
      <c r="L32" s="292">
        <v>517.16400146484375</v>
      </c>
      <c r="M32" s="292">
        <v>1</v>
      </c>
      <c r="N32" s="292">
        <v>1</v>
      </c>
      <c r="O32" s="292">
        <v>1</v>
      </c>
      <c r="P32" s="291" t="s">
        <v>247</v>
      </c>
      <c r="Q32" s="291" t="s">
        <v>66</v>
      </c>
      <c r="R32" s="291" t="s">
        <v>246</v>
      </c>
    </row>
    <row r="33" spans="1:18" x14ac:dyDescent="0.25">
      <c r="A33" s="291" t="s">
        <v>1150</v>
      </c>
      <c r="B33" s="291" t="s">
        <v>1149</v>
      </c>
      <c r="C33" s="292">
        <v>0</v>
      </c>
      <c r="D33" s="292">
        <v>1.2610470056533813</v>
      </c>
      <c r="E33" s="292">
        <v>7.6483879089355469</v>
      </c>
      <c r="F33" s="292">
        <v>4.7794761657714844</v>
      </c>
      <c r="G33" s="292">
        <v>4.5598258972167969</v>
      </c>
      <c r="H33" s="292">
        <v>0</v>
      </c>
      <c r="I33" s="292">
        <v>1.2610470056533813</v>
      </c>
      <c r="J33" s="292">
        <v>8.3575763702392578</v>
      </c>
      <c r="K33" s="292">
        <v>5.2047410011291504</v>
      </c>
      <c r="L33" s="292">
        <v>5.0738067626953125</v>
      </c>
      <c r="M33" s="292">
        <v>1</v>
      </c>
      <c r="N33" s="292">
        <v>1</v>
      </c>
      <c r="O33" s="292">
        <v>1</v>
      </c>
      <c r="P33" s="291" t="s">
        <v>250</v>
      </c>
      <c r="Q33" s="291" t="s">
        <v>66</v>
      </c>
      <c r="R33" s="291" t="s">
        <v>246</v>
      </c>
    </row>
    <row r="34" spans="1:18" x14ac:dyDescent="0.25">
      <c r="A34" s="291" t="s">
        <v>1148</v>
      </c>
      <c r="B34" s="291" t="s">
        <v>1147</v>
      </c>
      <c r="C34" s="292">
        <v>0</v>
      </c>
      <c r="D34" s="292">
        <v>1.2999999523162842</v>
      </c>
      <c r="E34" s="292">
        <v>7.5999999046325684</v>
      </c>
      <c r="F34" s="292">
        <v>4.8000001907348633</v>
      </c>
      <c r="G34" s="292">
        <v>4.5999999046325684</v>
      </c>
      <c r="H34" s="292">
        <v>0</v>
      </c>
      <c r="I34" s="292">
        <v>1.2999999523162842</v>
      </c>
      <c r="J34" s="292">
        <v>8.3999996185302734</v>
      </c>
      <c r="K34" s="292">
        <v>5.1999998092651367</v>
      </c>
      <c r="L34" s="292">
        <v>5.0999999046325684</v>
      </c>
      <c r="M34" s="292">
        <v>1</v>
      </c>
      <c r="N34" s="292">
        <v>1</v>
      </c>
      <c r="O34" s="292">
        <v>1</v>
      </c>
      <c r="P34" s="291" t="s">
        <v>250</v>
      </c>
      <c r="Q34" s="291" t="s">
        <v>66</v>
      </c>
      <c r="R34" s="291" t="s">
        <v>246</v>
      </c>
    </row>
    <row r="35" spans="1:18" x14ac:dyDescent="0.25">
      <c r="A35" s="291" t="s">
        <v>1146</v>
      </c>
      <c r="B35" s="291" t="s">
        <v>1145</v>
      </c>
      <c r="C35" s="292">
        <v>0.4699999988079071</v>
      </c>
      <c r="D35" s="292">
        <v>0</v>
      </c>
      <c r="E35" s="292">
        <v>0</v>
      </c>
      <c r="F35" s="292">
        <v>0</v>
      </c>
      <c r="G35" s="292">
        <v>0</v>
      </c>
      <c r="H35" s="292">
        <v>0.4699999988079071</v>
      </c>
      <c r="I35" s="292">
        <v>0</v>
      </c>
      <c r="J35" s="292">
        <v>0</v>
      </c>
      <c r="K35" s="292">
        <v>0</v>
      </c>
      <c r="L35" s="292">
        <v>0</v>
      </c>
      <c r="M35" s="292">
        <v>1</v>
      </c>
      <c r="N35" s="292">
        <v>1</v>
      </c>
      <c r="O35" s="292">
        <v>1</v>
      </c>
      <c r="P35" s="291" t="s">
        <v>250</v>
      </c>
      <c r="Q35" s="291" t="s">
        <v>279</v>
      </c>
      <c r="R35" s="291" t="s">
        <v>246</v>
      </c>
    </row>
    <row r="36" spans="1:18" x14ac:dyDescent="0.25">
      <c r="A36" s="291" t="s">
        <v>1144</v>
      </c>
      <c r="B36" s="291" t="s">
        <v>1143</v>
      </c>
      <c r="C36" s="292">
        <v>3.2200000286102295</v>
      </c>
      <c r="D36" s="292">
        <v>0</v>
      </c>
      <c r="E36" s="292">
        <v>0</v>
      </c>
      <c r="F36" s="292">
        <v>0</v>
      </c>
      <c r="G36" s="292">
        <v>0</v>
      </c>
      <c r="H36" s="292">
        <v>3.2200000286102295</v>
      </c>
      <c r="I36" s="292">
        <v>0</v>
      </c>
      <c r="J36" s="292">
        <v>0</v>
      </c>
      <c r="K36" s="292">
        <v>0</v>
      </c>
      <c r="L36" s="292">
        <v>0</v>
      </c>
      <c r="M36" s="292">
        <v>1</v>
      </c>
      <c r="N36" s="292">
        <v>1</v>
      </c>
      <c r="O36" s="292">
        <v>1</v>
      </c>
      <c r="P36" s="291" t="s">
        <v>250</v>
      </c>
      <c r="Q36" s="291" t="s">
        <v>279</v>
      </c>
      <c r="R36" s="291" t="s">
        <v>246</v>
      </c>
    </row>
    <row r="37" spans="1:18" ht="30" x14ac:dyDescent="0.25">
      <c r="A37" s="291" t="s">
        <v>1142</v>
      </c>
      <c r="B37" s="291" t="s">
        <v>1141</v>
      </c>
      <c r="C37" s="292">
        <v>0</v>
      </c>
      <c r="D37" s="292">
        <v>3.8066179752349854</v>
      </c>
      <c r="E37" s="292">
        <v>35.704299926757813</v>
      </c>
      <c r="F37" s="292">
        <v>35.060810089111328</v>
      </c>
      <c r="G37" s="292">
        <v>35.319019317626953</v>
      </c>
      <c r="H37" s="292">
        <v>0</v>
      </c>
      <c r="I37" s="292">
        <v>3.8066179752349854</v>
      </c>
      <c r="J37" s="292">
        <v>36.888919830322266</v>
      </c>
      <c r="K37" s="292">
        <v>36.299739837646484</v>
      </c>
      <c r="L37" s="292">
        <v>36.571651458740234</v>
      </c>
      <c r="M37" s="292">
        <v>1</v>
      </c>
      <c r="N37" s="292">
        <v>1</v>
      </c>
      <c r="O37" s="292">
        <v>1</v>
      </c>
      <c r="P37" s="291" t="s">
        <v>250</v>
      </c>
      <c r="Q37" s="291" t="s">
        <v>66</v>
      </c>
      <c r="R37" s="291" t="s">
        <v>246</v>
      </c>
    </row>
    <row r="38" spans="1:18" s="293" customFormat="1" x14ac:dyDescent="0.25">
      <c r="A38" s="294" t="s">
        <v>1140</v>
      </c>
      <c r="B38" s="294" t="s">
        <v>1139</v>
      </c>
      <c r="C38" s="295">
        <v>13</v>
      </c>
      <c r="D38" s="295">
        <v>0</v>
      </c>
      <c r="E38" s="295">
        <v>0</v>
      </c>
      <c r="F38" s="295">
        <v>0</v>
      </c>
      <c r="G38" s="295">
        <v>0</v>
      </c>
      <c r="H38" s="295">
        <v>13</v>
      </c>
      <c r="I38" s="295">
        <v>0</v>
      </c>
      <c r="J38" s="295">
        <v>0</v>
      </c>
      <c r="K38" s="295">
        <v>0</v>
      </c>
      <c r="L38" s="295">
        <v>0</v>
      </c>
      <c r="M38" s="295">
        <v>1</v>
      </c>
      <c r="N38" s="295">
        <v>1</v>
      </c>
      <c r="O38" s="295">
        <v>1</v>
      </c>
      <c r="P38" s="294" t="s">
        <v>250</v>
      </c>
      <c r="Q38" s="294" t="s">
        <v>66</v>
      </c>
      <c r="R38" s="294" t="s">
        <v>246</v>
      </c>
    </row>
    <row r="39" spans="1:18" x14ac:dyDescent="0.25">
      <c r="A39" s="291" t="s">
        <v>1138</v>
      </c>
      <c r="B39" s="291" t="s">
        <v>1137</v>
      </c>
      <c r="C39" s="292">
        <v>5</v>
      </c>
      <c r="D39" s="292">
        <v>0</v>
      </c>
      <c r="E39" s="292">
        <v>0</v>
      </c>
      <c r="F39" s="292">
        <v>0</v>
      </c>
      <c r="G39" s="292">
        <v>0</v>
      </c>
      <c r="H39" s="292">
        <v>5</v>
      </c>
      <c r="I39" s="292">
        <v>0</v>
      </c>
      <c r="J39" s="292">
        <v>0</v>
      </c>
      <c r="K39" s="292">
        <v>0</v>
      </c>
      <c r="L39" s="292">
        <v>0</v>
      </c>
      <c r="M39" s="292">
        <v>1</v>
      </c>
      <c r="N39" s="292">
        <v>1</v>
      </c>
      <c r="O39" s="292">
        <v>1</v>
      </c>
      <c r="P39" s="291" t="s">
        <v>250</v>
      </c>
      <c r="Q39" s="291" t="s">
        <v>66</v>
      </c>
      <c r="R39" s="291" t="s">
        <v>246</v>
      </c>
    </row>
    <row r="40" spans="1:18" x14ac:dyDescent="0.25">
      <c r="A40" s="291" t="s">
        <v>1136</v>
      </c>
      <c r="B40" s="291" t="s">
        <v>1135</v>
      </c>
      <c r="C40" s="292">
        <v>7</v>
      </c>
      <c r="D40" s="292">
        <v>0</v>
      </c>
      <c r="E40" s="292">
        <v>0</v>
      </c>
      <c r="F40" s="292">
        <v>0</v>
      </c>
      <c r="G40" s="292">
        <v>0</v>
      </c>
      <c r="H40" s="292">
        <v>7</v>
      </c>
      <c r="I40" s="292">
        <v>0</v>
      </c>
      <c r="J40" s="292">
        <v>0</v>
      </c>
      <c r="K40" s="292">
        <v>0</v>
      </c>
      <c r="L40" s="292">
        <v>0</v>
      </c>
      <c r="M40" s="292">
        <v>1</v>
      </c>
      <c r="N40" s="292">
        <v>1</v>
      </c>
      <c r="O40" s="292">
        <v>1</v>
      </c>
      <c r="P40" s="291" t="s">
        <v>250</v>
      </c>
      <c r="Q40" s="291" t="s">
        <v>66</v>
      </c>
      <c r="R40" s="291" t="s">
        <v>246</v>
      </c>
    </row>
    <row r="41" spans="1:18" ht="30" x14ac:dyDescent="0.25">
      <c r="A41" s="291" t="s">
        <v>1134</v>
      </c>
      <c r="B41" s="291" t="s">
        <v>1133</v>
      </c>
      <c r="C41" s="292">
        <v>7</v>
      </c>
      <c r="D41" s="292">
        <v>0</v>
      </c>
      <c r="E41" s="292">
        <v>0</v>
      </c>
      <c r="F41" s="292">
        <v>0</v>
      </c>
      <c r="G41" s="292">
        <v>0</v>
      </c>
      <c r="H41" s="292">
        <v>7</v>
      </c>
      <c r="I41" s="292">
        <v>0</v>
      </c>
      <c r="J41" s="292">
        <v>0</v>
      </c>
      <c r="K41" s="292">
        <v>0</v>
      </c>
      <c r="L41" s="292">
        <v>0</v>
      </c>
      <c r="M41" s="292">
        <v>1</v>
      </c>
      <c r="N41" s="292">
        <v>1</v>
      </c>
      <c r="O41" s="292">
        <v>1</v>
      </c>
      <c r="P41" s="291" t="s">
        <v>250</v>
      </c>
      <c r="Q41" s="291" t="s">
        <v>66</v>
      </c>
      <c r="R41" s="291" t="s">
        <v>246</v>
      </c>
    </row>
    <row r="42" spans="1:18" x14ac:dyDescent="0.25">
      <c r="A42" s="291" t="s">
        <v>1132</v>
      </c>
      <c r="B42" s="291" t="s">
        <v>1131</v>
      </c>
      <c r="C42" s="292">
        <v>7</v>
      </c>
      <c r="D42" s="292">
        <v>0</v>
      </c>
      <c r="E42" s="292">
        <v>0</v>
      </c>
      <c r="F42" s="292">
        <v>0</v>
      </c>
      <c r="G42" s="292">
        <v>0</v>
      </c>
      <c r="H42" s="292">
        <v>7</v>
      </c>
      <c r="I42" s="292">
        <v>0</v>
      </c>
      <c r="J42" s="292">
        <v>0</v>
      </c>
      <c r="K42" s="292">
        <v>0</v>
      </c>
      <c r="L42" s="292">
        <v>0</v>
      </c>
      <c r="M42" s="292">
        <v>1</v>
      </c>
      <c r="N42" s="292">
        <v>1</v>
      </c>
      <c r="O42" s="292">
        <v>1</v>
      </c>
      <c r="P42" s="291" t="s">
        <v>250</v>
      </c>
      <c r="Q42" s="291" t="s">
        <v>66</v>
      </c>
      <c r="R42" s="291" t="s">
        <v>246</v>
      </c>
    </row>
    <row r="43" spans="1:18" x14ac:dyDescent="0.25">
      <c r="A43" s="291" t="s">
        <v>1130</v>
      </c>
      <c r="B43" s="291" t="s">
        <v>1129</v>
      </c>
      <c r="C43" s="292">
        <v>13.199999809265137</v>
      </c>
      <c r="D43" s="292">
        <v>0</v>
      </c>
      <c r="E43" s="292">
        <v>0</v>
      </c>
      <c r="F43" s="292">
        <v>0</v>
      </c>
      <c r="G43" s="292">
        <v>0</v>
      </c>
      <c r="H43" s="292">
        <v>13.199999809265137</v>
      </c>
      <c r="I43" s="292">
        <v>0</v>
      </c>
      <c r="J43" s="292">
        <v>0</v>
      </c>
      <c r="K43" s="292">
        <v>0</v>
      </c>
      <c r="L43" s="292">
        <v>0</v>
      </c>
      <c r="M43" s="292">
        <v>1</v>
      </c>
      <c r="N43" s="292">
        <v>1</v>
      </c>
      <c r="O43" s="292">
        <v>1</v>
      </c>
      <c r="P43" s="291" t="s">
        <v>250</v>
      </c>
      <c r="Q43" s="291" t="s">
        <v>66</v>
      </c>
      <c r="R43" s="291" t="s">
        <v>246</v>
      </c>
    </row>
    <row r="44" spans="1:18" x14ac:dyDescent="0.25">
      <c r="A44" s="291" t="s">
        <v>1128</v>
      </c>
      <c r="B44" s="291" t="s">
        <v>1127</v>
      </c>
      <c r="C44" s="292">
        <v>0</v>
      </c>
      <c r="D44" s="292">
        <v>1.1699999570846558</v>
      </c>
      <c r="E44" s="292">
        <v>2.8499999046325684</v>
      </c>
      <c r="F44" s="292">
        <v>3.7599999904632568</v>
      </c>
      <c r="G44" s="292">
        <v>4.5500001907348633</v>
      </c>
      <c r="H44" s="292">
        <v>0</v>
      </c>
      <c r="I44" s="292">
        <v>1.3999999761581421</v>
      </c>
      <c r="J44" s="292">
        <v>4.1999998092651367</v>
      </c>
      <c r="K44" s="292">
        <v>5.0999999046325684</v>
      </c>
      <c r="L44" s="292">
        <v>9.3999996185302734</v>
      </c>
      <c r="M44" s="292">
        <v>45.534698486328125</v>
      </c>
      <c r="N44" s="292">
        <v>38.455101013183594</v>
      </c>
      <c r="O44" s="292">
        <v>20.756099700927734</v>
      </c>
      <c r="P44" s="291" t="s">
        <v>250</v>
      </c>
      <c r="Q44" s="291" t="s">
        <v>66</v>
      </c>
      <c r="R44" s="291" t="s">
        <v>246</v>
      </c>
    </row>
    <row r="45" spans="1:18" s="293" customFormat="1" x14ac:dyDescent="0.25">
      <c r="A45" s="294" t="s">
        <v>1126</v>
      </c>
      <c r="B45" s="294" t="s">
        <v>1125</v>
      </c>
      <c r="C45" s="295">
        <v>0</v>
      </c>
      <c r="D45" s="295">
        <v>1.4567949771881104</v>
      </c>
      <c r="E45" s="295">
        <v>4.0204448699951172</v>
      </c>
      <c r="F45" s="295">
        <v>3.3767910003662109</v>
      </c>
      <c r="G45" s="295">
        <v>4.7687768936157227</v>
      </c>
      <c r="H45" s="295">
        <v>0</v>
      </c>
      <c r="I45" s="295">
        <v>1.4567949771881104</v>
      </c>
      <c r="J45" s="295">
        <v>4.1456160545349121</v>
      </c>
      <c r="K45" s="295">
        <v>3.4385030269622803</v>
      </c>
      <c r="L45" s="295">
        <v>5.1420321464538574</v>
      </c>
      <c r="M45" s="295">
        <v>45.534698486328125</v>
      </c>
      <c r="N45" s="295">
        <v>38.455101013183594</v>
      </c>
      <c r="O45" s="295">
        <v>20.756099700927734</v>
      </c>
      <c r="P45" s="294" t="s">
        <v>250</v>
      </c>
      <c r="Q45" s="294" t="s">
        <v>66</v>
      </c>
      <c r="R45" s="294" t="s">
        <v>246</v>
      </c>
    </row>
    <row r="46" spans="1:18" x14ac:dyDescent="0.25">
      <c r="A46" s="291" t="s">
        <v>1124</v>
      </c>
      <c r="B46" s="291" t="s">
        <v>1123</v>
      </c>
      <c r="C46" s="292">
        <v>6.5</v>
      </c>
      <c r="D46" s="292">
        <v>0</v>
      </c>
      <c r="E46" s="292">
        <v>0</v>
      </c>
      <c r="F46" s="292">
        <v>0</v>
      </c>
      <c r="G46" s="292">
        <v>0</v>
      </c>
      <c r="H46" s="292">
        <v>6.5</v>
      </c>
      <c r="I46" s="292">
        <v>0</v>
      </c>
      <c r="J46" s="292">
        <v>0</v>
      </c>
      <c r="K46" s="292">
        <v>0</v>
      </c>
      <c r="L46" s="292">
        <v>0</v>
      </c>
      <c r="M46" s="292">
        <v>1</v>
      </c>
      <c r="N46" s="292">
        <v>1</v>
      </c>
      <c r="O46" s="292">
        <v>1</v>
      </c>
      <c r="P46" s="291" t="s">
        <v>250</v>
      </c>
      <c r="Q46" s="291" t="s">
        <v>411</v>
      </c>
      <c r="R46" s="291" t="s">
        <v>246</v>
      </c>
    </row>
    <row r="47" spans="1:18" x14ac:dyDescent="0.25">
      <c r="A47" s="291" t="s">
        <v>1122</v>
      </c>
      <c r="B47" s="291" t="s">
        <v>1121</v>
      </c>
      <c r="C47" s="292">
        <v>9.0600004196166992</v>
      </c>
      <c r="D47" s="292">
        <v>0</v>
      </c>
      <c r="E47" s="292">
        <v>0</v>
      </c>
      <c r="F47" s="292">
        <v>0</v>
      </c>
      <c r="G47" s="292">
        <v>0</v>
      </c>
      <c r="H47" s="292">
        <v>9.0600004196166992</v>
      </c>
      <c r="I47" s="292">
        <v>0</v>
      </c>
      <c r="J47" s="292">
        <v>0</v>
      </c>
      <c r="K47" s="292">
        <v>0</v>
      </c>
      <c r="L47" s="292">
        <v>0</v>
      </c>
      <c r="M47" s="292">
        <v>1</v>
      </c>
      <c r="N47" s="292">
        <v>1</v>
      </c>
      <c r="O47" s="292">
        <v>1</v>
      </c>
      <c r="P47" s="291" t="s">
        <v>250</v>
      </c>
      <c r="Q47" s="291" t="s">
        <v>279</v>
      </c>
      <c r="R47" s="291" t="s">
        <v>246</v>
      </c>
    </row>
    <row r="48" spans="1:18" x14ac:dyDescent="0.25">
      <c r="A48" s="291" t="s">
        <v>1120</v>
      </c>
      <c r="B48" s="291" t="s">
        <v>1119</v>
      </c>
      <c r="C48" s="292">
        <v>3.5</v>
      </c>
      <c r="D48" s="292">
        <v>0</v>
      </c>
      <c r="E48" s="292">
        <v>0</v>
      </c>
      <c r="F48" s="292">
        <v>0</v>
      </c>
      <c r="G48" s="292">
        <v>0</v>
      </c>
      <c r="H48" s="292">
        <v>3.5</v>
      </c>
      <c r="I48" s="292">
        <v>0</v>
      </c>
      <c r="J48" s="292">
        <v>0</v>
      </c>
      <c r="K48" s="292">
        <v>0</v>
      </c>
      <c r="L48" s="292">
        <v>0</v>
      </c>
      <c r="M48" s="292">
        <v>1</v>
      </c>
      <c r="N48" s="292">
        <v>1</v>
      </c>
      <c r="O48" s="292">
        <v>1</v>
      </c>
      <c r="P48" s="291" t="s">
        <v>250</v>
      </c>
      <c r="Q48" s="291" t="s">
        <v>279</v>
      </c>
      <c r="R48" s="291" t="s">
        <v>246</v>
      </c>
    </row>
    <row r="49" spans="1:18" x14ac:dyDescent="0.25">
      <c r="A49" s="291" t="s">
        <v>1118</v>
      </c>
      <c r="B49" s="291" t="s">
        <v>1117</v>
      </c>
      <c r="C49" s="292">
        <v>1</v>
      </c>
      <c r="D49" s="292">
        <v>0</v>
      </c>
      <c r="E49" s="292">
        <v>0</v>
      </c>
      <c r="F49" s="292">
        <v>0</v>
      </c>
      <c r="G49" s="292">
        <v>0</v>
      </c>
      <c r="H49" s="292">
        <v>1</v>
      </c>
      <c r="I49" s="292">
        <v>0</v>
      </c>
      <c r="J49" s="292">
        <v>0</v>
      </c>
      <c r="K49" s="292">
        <v>0</v>
      </c>
      <c r="L49" s="292">
        <v>0</v>
      </c>
      <c r="M49" s="292">
        <v>1</v>
      </c>
      <c r="N49" s="292">
        <v>1</v>
      </c>
      <c r="O49" s="292">
        <v>1</v>
      </c>
      <c r="P49" s="291" t="s">
        <v>250</v>
      </c>
      <c r="Q49" s="291" t="s">
        <v>66</v>
      </c>
      <c r="R49" s="291" t="s">
        <v>246</v>
      </c>
    </row>
    <row r="50" spans="1:18" x14ac:dyDescent="0.25">
      <c r="A50" s="291" t="s">
        <v>1116</v>
      </c>
      <c r="B50" s="291" t="s">
        <v>1115</v>
      </c>
      <c r="C50" s="292">
        <v>0</v>
      </c>
      <c r="D50" s="292">
        <v>1.8782949447631836</v>
      </c>
      <c r="E50" s="292">
        <v>22.93440055847168</v>
      </c>
      <c r="F50" s="292">
        <v>22.572719573974609</v>
      </c>
      <c r="G50" s="292">
        <v>22.644939422607422</v>
      </c>
      <c r="H50" s="292">
        <v>0</v>
      </c>
      <c r="I50" s="292">
        <v>1.9447269439697266</v>
      </c>
      <c r="J50" s="292">
        <v>26.903329849243164</v>
      </c>
      <c r="K50" s="292">
        <v>25.526369094848633</v>
      </c>
      <c r="L50" s="292">
        <v>25.899530410766602</v>
      </c>
      <c r="M50" s="292">
        <v>1</v>
      </c>
      <c r="N50" s="292">
        <v>1</v>
      </c>
      <c r="O50" s="292">
        <v>1</v>
      </c>
      <c r="P50" s="291" t="s">
        <v>250</v>
      </c>
      <c r="Q50" s="291" t="s">
        <v>66</v>
      </c>
      <c r="R50" s="291" t="s">
        <v>246</v>
      </c>
    </row>
    <row r="51" spans="1:18" x14ac:dyDescent="0.25">
      <c r="A51" s="291" t="s">
        <v>1114</v>
      </c>
      <c r="B51" s="291" t="s">
        <v>1113</v>
      </c>
      <c r="C51" s="292">
        <v>1.0900000333786011</v>
      </c>
      <c r="D51" s="292">
        <v>0</v>
      </c>
      <c r="E51" s="292">
        <v>0</v>
      </c>
      <c r="F51" s="292">
        <v>0</v>
      </c>
      <c r="G51" s="292">
        <v>0</v>
      </c>
      <c r="H51" s="292">
        <v>1.0900000333786011</v>
      </c>
      <c r="I51" s="292">
        <v>0</v>
      </c>
      <c r="J51" s="292">
        <v>0</v>
      </c>
      <c r="K51" s="292">
        <v>0</v>
      </c>
      <c r="L51" s="292">
        <v>0</v>
      </c>
      <c r="M51" s="292">
        <v>1</v>
      </c>
      <c r="N51" s="292">
        <v>1</v>
      </c>
      <c r="O51" s="292">
        <v>1</v>
      </c>
      <c r="P51" s="291" t="s">
        <v>250</v>
      </c>
      <c r="Q51" s="291" t="s">
        <v>66</v>
      </c>
      <c r="R51" s="291" t="s">
        <v>246</v>
      </c>
    </row>
    <row r="52" spans="1:18" x14ac:dyDescent="0.25">
      <c r="A52" s="291" t="s">
        <v>1112</v>
      </c>
      <c r="B52" s="291" t="s">
        <v>1111</v>
      </c>
      <c r="C52" s="292">
        <v>0</v>
      </c>
      <c r="D52" s="292">
        <v>1.3609009981155396</v>
      </c>
      <c r="E52" s="292">
        <v>5.9923901557922363</v>
      </c>
      <c r="F52" s="292">
        <v>4.2956681251525879</v>
      </c>
      <c r="G52" s="292">
        <v>8.0777711868286133</v>
      </c>
      <c r="H52" s="292">
        <v>0</v>
      </c>
      <c r="I52" s="292">
        <v>1.7780499458312988</v>
      </c>
      <c r="J52" s="292">
        <v>6.5610771179199219</v>
      </c>
      <c r="K52" s="292">
        <v>4.6699128150939941</v>
      </c>
      <c r="L52" s="292">
        <v>8.7112493515014648</v>
      </c>
      <c r="M52" s="292">
        <v>45.534698486328125</v>
      </c>
      <c r="N52" s="292">
        <v>38.455101013183594</v>
      </c>
      <c r="O52" s="292">
        <v>20.756099700927734</v>
      </c>
      <c r="P52" s="291" t="s">
        <v>250</v>
      </c>
      <c r="Q52" s="291" t="s">
        <v>66</v>
      </c>
      <c r="R52" s="291" t="s">
        <v>246</v>
      </c>
    </row>
    <row r="53" spans="1:18" x14ac:dyDescent="0.25">
      <c r="A53" s="291" t="s">
        <v>1110</v>
      </c>
      <c r="B53" s="291" t="s">
        <v>1109</v>
      </c>
      <c r="C53" s="292">
        <v>0</v>
      </c>
      <c r="D53" s="292">
        <v>0.86000001430511475</v>
      </c>
      <c r="E53" s="292">
        <v>5.8899998664855957</v>
      </c>
      <c r="F53" s="292">
        <v>5.6100001335144043</v>
      </c>
      <c r="G53" s="292">
        <v>5.6100001335144043</v>
      </c>
      <c r="H53" s="292">
        <v>0</v>
      </c>
      <c r="I53" s="292">
        <v>0.86000001430511475</v>
      </c>
      <c r="J53" s="292">
        <v>5.8899998664855957</v>
      </c>
      <c r="K53" s="292">
        <v>5.6100001335144043</v>
      </c>
      <c r="L53" s="292">
        <v>5.6100001335144043</v>
      </c>
      <c r="M53" s="292">
        <v>1</v>
      </c>
      <c r="N53" s="292">
        <v>1</v>
      </c>
      <c r="O53" s="292">
        <v>1</v>
      </c>
      <c r="P53" s="291" t="s">
        <v>250</v>
      </c>
      <c r="Q53" s="291" t="s">
        <v>66</v>
      </c>
      <c r="R53" s="291" t="s">
        <v>246</v>
      </c>
    </row>
    <row r="54" spans="1:18" x14ac:dyDescent="0.25">
      <c r="A54" s="291" t="s">
        <v>1108</v>
      </c>
      <c r="B54" s="291" t="s">
        <v>1107</v>
      </c>
      <c r="C54" s="292">
        <v>0</v>
      </c>
      <c r="D54" s="292">
        <v>1.2610470056533813</v>
      </c>
      <c r="E54" s="292">
        <v>7.6483879089355469</v>
      </c>
      <c r="F54" s="292">
        <v>4.7794761657714844</v>
      </c>
      <c r="G54" s="292">
        <v>4.5598258972167969</v>
      </c>
      <c r="H54" s="292">
        <v>0</v>
      </c>
      <c r="I54" s="292">
        <v>1.2610470056533813</v>
      </c>
      <c r="J54" s="292">
        <v>8.3575763702392578</v>
      </c>
      <c r="K54" s="292">
        <v>5.2047410011291504</v>
      </c>
      <c r="L54" s="292">
        <v>5.0738067626953125</v>
      </c>
      <c r="M54" s="292">
        <v>1</v>
      </c>
      <c r="N54" s="292">
        <v>1</v>
      </c>
      <c r="O54" s="292">
        <v>1</v>
      </c>
      <c r="P54" s="291" t="s">
        <v>250</v>
      </c>
      <c r="Q54" s="291" t="s">
        <v>66</v>
      </c>
      <c r="R54" s="291" t="s">
        <v>246</v>
      </c>
    </row>
    <row r="55" spans="1:18" x14ac:dyDescent="0.25">
      <c r="A55" s="291" t="s">
        <v>1106</v>
      </c>
      <c r="B55" s="291" t="s">
        <v>1105</v>
      </c>
      <c r="C55" s="292">
        <v>0</v>
      </c>
      <c r="D55" s="292">
        <v>1.2999999523162842</v>
      </c>
      <c r="E55" s="292">
        <v>7.5999999046325684</v>
      </c>
      <c r="F55" s="292">
        <v>4.8000001907348633</v>
      </c>
      <c r="G55" s="292">
        <v>4.5999999046325684</v>
      </c>
      <c r="H55" s="292">
        <v>0</v>
      </c>
      <c r="I55" s="292">
        <v>1.2999999523162842</v>
      </c>
      <c r="J55" s="292">
        <v>8.3999996185302734</v>
      </c>
      <c r="K55" s="292">
        <v>5.1999998092651367</v>
      </c>
      <c r="L55" s="292">
        <v>5.0999999046325684</v>
      </c>
      <c r="M55" s="292">
        <v>1</v>
      </c>
      <c r="N55" s="292">
        <v>1</v>
      </c>
      <c r="O55" s="292">
        <v>1</v>
      </c>
      <c r="P55" s="291" t="s">
        <v>250</v>
      </c>
      <c r="Q55" s="291" t="s">
        <v>66</v>
      </c>
      <c r="R55" s="291" t="s">
        <v>246</v>
      </c>
    </row>
    <row r="56" spans="1:18" x14ac:dyDescent="0.25">
      <c r="A56" s="291" t="s">
        <v>1104</v>
      </c>
      <c r="B56" s="291" t="s">
        <v>1103</v>
      </c>
      <c r="C56" s="292">
        <v>0</v>
      </c>
      <c r="D56" s="292">
        <v>1.2610470056533813</v>
      </c>
      <c r="E56" s="292">
        <v>7.1348028182983398</v>
      </c>
      <c r="F56" s="292">
        <v>6.6826047897338867</v>
      </c>
      <c r="G56" s="292">
        <v>6.571497917175293</v>
      </c>
      <c r="H56" s="292">
        <v>0</v>
      </c>
      <c r="I56" s="292">
        <v>1.2610470056533813</v>
      </c>
      <c r="J56" s="292">
        <v>8.9081716537475586</v>
      </c>
      <c r="K56" s="292">
        <v>8.3117303848266602</v>
      </c>
      <c r="L56" s="292">
        <v>8.1863956451416016</v>
      </c>
      <c r="M56" s="292">
        <v>1</v>
      </c>
      <c r="N56" s="292">
        <v>1</v>
      </c>
      <c r="O56" s="292">
        <v>1</v>
      </c>
      <c r="P56" s="291" t="s">
        <v>250</v>
      </c>
      <c r="Q56" s="291" t="s">
        <v>66</v>
      </c>
      <c r="R56" s="291" t="s">
        <v>246</v>
      </c>
    </row>
    <row r="57" spans="1:18" x14ac:dyDescent="0.25">
      <c r="A57" s="291" t="s">
        <v>1102</v>
      </c>
      <c r="B57" s="291" t="s">
        <v>1101</v>
      </c>
      <c r="C57" s="292">
        <v>5</v>
      </c>
      <c r="D57" s="292">
        <v>0</v>
      </c>
      <c r="E57" s="292">
        <v>0</v>
      </c>
      <c r="F57" s="292">
        <v>0</v>
      </c>
      <c r="G57" s="292">
        <v>0</v>
      </c>
      <c r="H57" s="292">
        <v>5</v>
      </c>
      <c r="I57" s="292">
        <v>0</v>
      </c>
      <c r="J57" s="292">
        <v>0</v>
      </c>
      <c r="K57" s="292">
        <v>0</v>
      </c>
      <c r="L57" s="292">
        <v>0</v>
      </c>
      <c r="M57" s="292">
        <v>1</v>
      </c>
      <c r="N57" s="292">
        <v>1</v>
      </c>
      <c r="O57" s="292">
        <v>1</v>
      </c>
      <c r="P57" s="291" t="s">
        <v>250</v>
      </c>
      <c r="Q57" s="291" t="s">
        <v>66</v>
      </c>
      <c r="R57" s="291" t="s">
        <v>246</v>
      </c>
    </row>
    <row r="58" spans="1:18" x14ac:dyDescent="0.25">
      <c r="A58" s="291" t="s">
        <v>1100</v>
      </c>
      <c r="B58" s="291" t="s">
        <v>1099</v>
      </c>
      <c r="C58" s="292">
        <v>6</v>
      </c>
      <c r="D58" s="292">
        <v>0</v>
      </c>
      <c r="E58" s="292">
        <v>0</v>
      </c>
      <c r="F58" s="292">
        <v>0</v>
      </c>
      <c r="G58" s="292">
        <v>0</v>
      </c>
      <c r="H58" s="292">
        <v>6</v>
      </c>
      <c r="I58" s="292">
        <v>0</v>
      </c>
      <c r="J58" s="292">
        <v>0</v>
      </c>
      <c r="K58" s="292">
        <v>0</v>
      </c>
      <c r="L58" s="292">
        <v>0</v>
      </c>
      <c r="M58" s="292">
        <v>1</v>
      </c>
      <c r="N58" s="292">
        <v>1</v>
      </c>
      <c r="O58" s="292">
        <v>1</v>
      </c>
      <c r="P58" s="291" t="s">
        <v>250</v>
      </c>
      <c r="Q58" s="291" t="s">
        <v>66</v>
      </c>
      <c r="R58" s="291" t="s">
        <v>246</v>
      </c>
    </row>
    <row r="59" spans="1:18" x14ac:dyDescent="0.25">
      <c r="A59" s="291" t="s">
        <v>1098</v>
      </c>
      <c r="B59" s="291" t="s">
        <v>1097</v>
      </c>
      <c r="C59" s="292">
        <v>6</v>
      </c>
      <c r="D59" s="292">
        <v>0</v>
      </c>
      <c r="E59" s="292">
        <v>0</v>
      </c>
      <c r="F59" s="292">
        <v>0</v>
      </c>
      <c r="G59" s="292">
        <v>0</v>
      </c>
      <c r="H59" s="292">
        <v>6</v>
      </c>
      <c r="I59" s="292">
        <v>0</v>
      </c>
      <c r="J59" s="292">
        <v>0</v>
      </c>
      <c r="K59" s="292">
        <v>0</v>
      </c>
      <c r="L59" s="292">
        <v>0</v>
      </c>
      <c r="M59" s="292">
        <v>1</v>
      </c>
      <c r="N59" s="292">
        <v>1</v>
      </c>
      <c r="O59" s="292">
        <v>1</v>
      </c>
      <c r="P59" s="291" t="s">
        <v>250</v>
      </c>
      <c r="Q59" s="291" t="s">
        <v>66</v>
      </c>
      <c r="R59" s="291" t="s">
        <v>246</v>
      </c>
    </row>
    <row r="60" spans="1:18" x14ac:dyDescent="0.25">
      <c r="A60" s="291" t="s">
        <v>1096</v>
      </c>
      <c r="B60" s="291" t="s">
        <v>1095</v>
      </c>
      <c r="C60" s="292">
        <v>1</v>
      </c>
      <c r="D60" s="292">
        <v>0</v>
      </c>
      <c r="E60" s="292">
        <v>0</v>
      </c>
      <c r="F60" s="292">
        <v>0</v>
      </c>
      <c r="G60" s="292">
        <v>0</v>
      </c>
      <c r="H60" s="292">
        <v>1</v>
      </c>
      <c r="I60" s="292">
        <v>0</v>
      </c>
      <c r="J60" s="292">
        <v>0</v>
      </c>
      <c r="K60" s="292">
        <v>0</v>
      </c>
      <c r="L60" s="292">
        <v>0</v>
      </c>
      <c r="M60" s="292">
        <v>1</v>
      </c>
      <c r="N60" s="292">
        <v>1</v>
      </c>
      <c r="O60" s="292">
        <v>1</v>
      </c>
      <c r="P60" s="291" t="s">
        <v>250</v>
      </c>
      <c r="Q60" s="291" t="s">
        <v>66</v>
      </c>
      <c r="R60" s="291" t="s">
        <v>246</v>
      </c>
    </row>
    <row r="61" spans="1:18" x14ac:dyDescent="0.25">
      <c r="A61" s="291" t="s">
        <v>1094</v>
      </c>
      <c r="B61" s="291" t="s">
        <v>1093</v>
      </c>
      <c r="C61" s="292">
        <v>1</v>
      </c>
      <c r="D61" s="292">
        <v>0</v>
      </c>
      <c r="E61" s="292">
        <v>0</v>
      </c>
      <c r="F61" s="292">
        <v>0</v>
      </c>
      <c r="G61" s="292">
        <v>0</v>
      </c>
      <c r="H61" s="292">
        <v>1</v>
      </c>
      <c r="I61" s="292">
        <v>0</v>
      </c>
      <c r="J61" s="292">
        <v>0</v>
      </c>
      <c r="K61" s="292">
        <v>0</v>
      </c>
      <c r="L61" s="292">
        <v>0</v>
      </c>
      <c r="M61" s="292">
        <v>1</v>
      </c>
      <c r="N61" s="292">
        <v>1</v>
      </c>
      <c r="O61" s="292">
        <v>1</v>
      </c>
      <c r="P61" s="291" t="s">
        <v>250</v>
      </c>
      <c r="Q61" s="291" t="s">
        <v>279</v>
      </c>
      <c r="R61" s="291" t="s">
        <v>246</v>
      </c>
    </row>
    <row r="62" spans="1:18" x14ac:dyDescent="0.25">
      <c r="A62" s="291" t="s">
        <v>1092</v>
      </c>
      <c r="B62" s="291" t="s">
        <v>1091</v>
      </c>
      <c r="C62" s="292">
        <v>9</v>
      </c>
      <c r="D62" s="292">
        <v>0</v>
      </c>
      <c r="E62" s="292">
        <v>0</v>
      </c>
      <c r="F62" s="292">
        <v>0</v>
      </c>
      <c r="G62" s="292">
        <v>0</v>
      </c>
      <c r="H62" s="292">
        <v>9</v>
      </c>
      <c r="I62" s="292">
        <v>0</v>
      </c>
      <c r="J62" s="292">
        <v>0</v>
      </c>
      <c r="K62" s="292">
        <v>0</v>
      </c>
      <c r="L62" s="292">
        <v>0</v>
      </c>
      <c r="M62" s="292">
        <v>1</v>
      </c>
      <c r="N62" s="292">
        <v>1</v>
      </c>
      <c r="O62" s="292">
        <v>1</v>
      </c>
      <c r="P62" s="291" t="s">
        <v>250</v>
      </c>
      <c r="Q62" s="291" t="s">
        <v>279</v>
      </c>
      <c r="R62" s="291" t="s">
        <v>246</v>
      </c>
    </row>
    <row r="63" spans="1:18" x14ac:dyDescent="0.25">
      <c r="A63" s="291" t="s">
        <v>1090</v>
      </c>
      <c r="B63" s="291" t="s">
        <v>1089</v>
      </c>
      <c r="C63" s="292">
        <v>5.2199997901916504</v>
      </c>
      <c r="D63" s="292">
        <v>0</v>
      </c>
      <c r="E63" s="292">
        <v>0</v>
      </c>
      <c r="F63" s="292">
        <v>0</v>
      </c>
      <c r="G63" s="292">
        <v>0</v>
      </c>
      <c r="H63" s="292">
        <v>5.2199997901916504</v>
      </c>
      <c r="I63" s="292">
        <v>0</v>
      </c>
      <c r="J63" s="292">
        <v>0</v>
      </c>
      <c r="K63" s="292">
        <v>0</v>
      </c>
      <c r="L63" s="292">
        <v>0</v>
      </c>
      <c r="M63" s="292">
        <v>1</v>
      </c>
      <c r="N63" s="292">
        <v>1</v>
      </c>
      <c r="O63" s="292">
        <v>1</v>
      </c>
      <c r="P63" s="291" t="s">
        <v>250</v>
      </c>
      <c r="Q63" s="291" t="s">
        <v>66</v>
      </c>
      <c r="R63" s="291" t="s">
        <v>246</v>
      </c>
    </row>
    <row r="64" spans="1:18" x14ac:dyDescent="0.25">
      <c r="A64" s="291" t="s">
        <v>1088</v>
      </c>
      <c r="B64" s="291" t="s">
        <v>1087</v>
      </c>
      <c r="C64" s="292">
        <v>7.380000114440918</v>
      </c>
      <c r="D64" s="292">
        <v>0</v>
      </c>
      <c r="E64" s="292">
        <v>0</v>
      </c>
      <c r="F64" s="292">
        <v>0</v>
      </c>
      <c r="G64" s="292">
        <v>0</v>
      </c>
      <c r="H64" s="292">
        <v>7.380000114440918</v>
      </c>
      <c r="I64" s="292">
        <v>0</v>
      </c>
      <c r="J64" s="292">
        <v>0</v>
      </c>
      <c r="K64" s="292">
        <v>0</v>
      </c>
      <c r="L64" s="292">
        <v>0</v>
      </c>
      <c r="M64" s="292">
        <v>1</v>
      </c>
      <c r="N64" s="292">
        <v>1</v>
      </c>
      <c r="O64" s="292">
        <v>1</v>
      </c>
      <c r="P64" s="291" t="s">
        <v>250</v>
      </c>
      <c r="Q64" s="291" t="s">
        <v>66</v>
      </c>
      <c r="R64" s="291" t="s">
        <v>246</v>
      </c>
    </row>
    <row r="65" spans="1:18" x14ac:dyDescent="0.25">
      <c r="A65" s="291" t="s">
        <v>1086</v>
      </c>
      <c r="B65" s="291" t="s">
        <v>1085</v>
      </c>
      <c r="C65" s="292">
        <v>12.5</v>
      </c>
      <c r="D65" s="292">
        <v>0</v>
      </c>
      <c r="E65" s="292">
        <v>0</v>
      </c>
      <c r="F65" s="292">
        <v>0</v>
      </c>
      <c r="G65" s="292">
        <v>0</v>
      </c>
      <c r="H65" s="292">
        <v>12.5</v>
      </c>
      <c r="I65" s="292">
        <v>0</v>
      </c>
      <c r="J65" s="292">
        <v>0</v>
      </c>
      <c r="K65" s="292">
        <v>0</v>
      </c>
      <c r="L65" s="292">
        <v>0</v>
      </c>
      <c r="M65" s="292">
        <v>1</v>
      </c>
      <c r="N65" s="292">
        <v>1</v>
      </c>
      <c r="O65" s="292">
        <v>1</v>
      </c>
      <c r="P65" s="291" t="s">
        <v>250</v>
      </c>
      <c r="Q65" s="291" t="s">
        <v>66</v>
      </c>
      <c r="R65" s="291" t="s">
        <v>246</v>
      </c>
    </row>
    <row r="66" spans="1:18" x14ac:dyDescent="0.25">
      <c r="A66" s="291" t="s">
        <v>1084</v>
      </c>
      <c r="B66" s="291" t="s">
        <v>1083</v>
      </c>
      <c r="C66" s="292">
        <v>5.2199997901916504</v>
      </c>
      <c r="D66" s="292">
        <v>0</v>
      </c>
      <c r="E66" s="292">
        <v>0</v>
      </c>
      <c r="F66" s="292">
        <v>0</v>
      </c>
      <c r="G66" s="292">
        <v>0</v>
      </c>
      <c r="H66" s="292">
        <v>5.2199997901916504</v>
      </c>
      <c r="I66" s="292">
        <v>0</v>
      </c>
      <c r="J66" s="292">
        <v>0</v>
      </c>
      <c r="K66" s="292">
        <v>0</v>
      </c>
      <c r="L66" s="292">
        <v>0</v>
      </c>
      <c r="M66" s="292">
        <v>1</v>
      </c>
      <c r="N66" s="292">
        <v>1</v>
      </c>
      <c r="O66" s="292">
        <v>1</v>
      </c>
      <c r="P66" s="291" t="s">
        <v>250</v>
      </c>
      <c r="Q66" s="291" t="s">
        <v>66</v>
      </c>
      <c r="R66" s="291" t="s">
        <v>246</v>
      </c>
    </row>
    <row r="67" spans="1:18" ht="30" x14ac:dyDescent="0.25">
      <c r="A67" s="291" t="s">
        <v>1082</v>
      </c>
      <c r="B67" s="291" t="s">
        <v>1081</v>
      </c>
      <c r="C67" s="292">
        <v>0</v>
      </c>
      <c r="D67" s="292">
        <v>1.2610470056533813</v>
      </c>
      <c r="E67" s="292">
        <v>6.6463408470153809</v>
      </c>
      <c r="F67" s="292">
        <v>6.409243106842041</v>
      </c>
      <c r="G67" s="292">
        <v>6.3313541412353516</v>
      </c>
      <c r="H67" s="292">
        <v>0</v>
      </c>
      <c r="I67" s="292">
        <v>1.2610470056533813</v>
      </c>
      <c r="J67" s="292">
        <v>8.3303365707397461</v>
      </c>
      <c r="K67" s="292">
        <v>7.723358154296875</v>
      </c>
      <c r="L67" s="292">
        <v>7.565155029296875</v>
      </c>
      <c r="M67" s="292">
        <v>1</v>
      </c>
      <c r="N67" s="292">
        <v>1</v>
      </c>
      <c r="O67" s="292">
        <v>1</v>
      </c>
      <c r="P67" s="291" t="s">
        <v>250</v>
      </c>
      <c r="Q67" s="291" t="s">
        <v>66</v>
      </c>
      <c r="R67" s="291" t="s">
        <v>246</v>
      </c>
    </row>
    <row r="68" spans="1:18" x14ac:dyDescent="0.25">
      <c r="A68" s="291" t="s">
        <v>1080</v>
      </c>
      <c r="B68" s="291" t="s">
        <v>1079</v>
      </c>
      <c r="C68" s="292">
        <v>4</v>
      </c>
      <c r="D68" s="292">
        <v>0</v>
      </c>
      <c r="E68" s="292">
        <v>0</v>
      </c>
      <c r="F68" s="292">
        <v>0</v>
      </c>
      <c r="G68" s="292">
        <v>0</v>
      </c>
      <c r="H68" s="292">
        <v>4</v>
      </c>
      <c r="I68" s="292">
        <v>0</v>
      </c>
      <c r="J68" s="292">
        <v>0</v>
      </c>
      <c r="K68" s="292">
        <v>0</v>
      </c>
      <c r="L68" s="292">
        <v>0</v>
      </c>
      <c r="M68" s="292">
        <v>1</v>
      </c>
      <c r="N68" s="292">
        <v>1</v>
      </c>
      <c r="O68" s="292">
        <v>1</v>
      </c>
      <c r="P68" s="291" t="s">
        <v>250</v>
      </c>
      <c r="Q68" s="291" t="s">
        <v>66</v>
      </c>
      <c r="R68" s="291" t="s">
        <v>246</v>
      </c>
    </row>
    <row r="69" spans="1:18" x14ac:dyDescent="0.25">
      <c r="A69" s="291" t="s">
        <v>1078</v>
      </c>
      <c r="B69" s="291" t="s">
        <v>1077</v>
      </c>
      <c r="C69" s="292">
        <v>1</v>
      </c>
      <c r="D69" s="292">
        <v>0</v>
      </c>
      <c r="E69" s="292">
        <v>0</v>
      </c>
      <c r="F69" s="292">
        <v>0</v>
      </c>
      <c r="G69" s="292">
        <v>0</v>
      </c>
      <c r="H69" s="292">
        <v>1</v>
      </c>
      <c r="I69" s="292">
        <v>0</v>
      </c>
      <c r="J69" s="292">
        <v>0</v>
      </c>
      <c r="K69" s="292">
        <v>0</v>
      </c>
      <c r="L69" s="292">
        <v>0</v>
      </c>
      <c r="M69" s="292">
        <v>1</v>
      </c>
      <c r="N69" s="292">
        <v>1</v>
      </c>
      <c r="O69" s="292">
        <v>1</v>
      </c>
      <c r="P69" s="291" t="s">
        <v>250</v>
      </c>
      <c r="Q69" s="291" t="s">
        <v>279</v>
      </c>
      <c r="R69" s="291" t="s">
        <v>246</v>
      </c>
    </row>
    <row r="70" spans="1:18" x14ac:dyDescent="0.25">
      <c r="A70" s="291" t="s">
        <v>1076</v>
      </c>
      <c r="B70" s="291" t="s">
        <v>1075</v>
      </c>
      <c r="C70" s="292">
        <v>1</v>
      </c>
      <c r="D70" s="292">
        <v>0</v>
      </c>
      <c r="E70" s="292">
        <v>0</v>
      </c>
      <c r="F70" s="292">
        <v>0</v>
      </c>
      <c r="G70" s="292">
        <v>0</v>
      </c>
      <c r="H70" s="292">
        <v>1</v>
      </c>
      <c r="I70" s="292">
        <v>0</v>
      </c>
      <c r="J70" s="292">
        <v>0</v>
      </c>
      <c r="K70" s="292">
        <v>0</v>
      </c>
      <c r="L70" s="292">
        <v>0</v>
      </c>
      <c r="M70" s="292">
        <v>1</v>
      </c>
      <c r="N70" s="292">
        <v>1</v>
      </c>
      <c r="O70" s="292">
        <v>1</v>
      </c>
      <c r="P70" s="291" t="s">
        <v>250</v>
      </c>
      <c r="Q70" s="291" t="s">
        <v>279</v>
      </c>
      <c r="R70" s="291" t="s">
        <v>246</v>
      </c>
    </row>
    <row r="71" spans="1:18" ht="30" x14ac:dyDescent="0.25">
      <c r="A71" s="291" t="s">
        <v>1074</v>
      </c>
      <c r="B71" s="291" t="s">
        <v>1073</v>
      </c>
      <c r="C71" s="292">
        <v>1.5399999618530273</v>
      </c>
      <c r="D71" s="292">
        <v>0</v>
      </c>
      <c r="E71" s="292">
        <v>0</v>
      </c>
      <c r="F71" s="292">
        <v>0</v>
      </c>
      <c r="G71" s="292">
        <v>0</v>
      </c>
      <c r="H71" s="292">
        <v>1.5399999618530273</v>
      </c>
      <c r="I71" s="292">
        <v>0</v>
      </c>
      <c r="J71" s="292">
        <v>0</v>
      </c>
      <c r="K71" s="292">
        <v>0</v>
      </c>
      <c r="L71" s="292">
        <v>0</v>
      </c>
      <c r="M71" s="292">
        <v>1</v>
      </c>
      <c r="N71" s="292">
        <v>1</v>
      </c>
      <c r="O71" s="292">
        <v>1</v>
      </c>
      <c r="P71" s="291" t="s">
        <v>250</v>
      </c>
      <c r="Q71" s="291" t="s">
        <v>279</v>
      </c>
      <c r="R71" s="291" t="s">
        <v>246</v>
      </c>
    </row>
    <row r="72" spans="1:18" x14ac:dyDescent="0.25">
      <c r="A72" s="291" t="s">
        <v>1072</v>
      </c>
      <c r="B72" s="291" t="s">
        <v>1071</v>
      </c>
      <c r="C72" s="292">
        <v>0.25</v>
      </c>
      <c r="D72" s="292">
        <v>0</v>
      </c>
      <c r="E72" s="292">
        <v>0</v>
      </c>
      <c r="F72" s="292">
        <v>0</v>
      </c>
      <c r="G72" s="292">
        <v>0</v>
      </c>
      <c r="H72" s="292">
        <v>0.25</v>
      </c>
      <c r="I72" s="292">
        <v>0</v>
      </c>
      <c r="J72" s="292">
        <v>0</v>
      </c>
      <c r="K72" s="292">
        <v>0</v>
      </c>
      <c r="L72" s="292">
        <v>0</v>
      </c>
      <c r="M72" s="292">
        <v>1</v>
      </c>
      <c r="N72" s="292">
        <v>1</v>
      </c>
      <c r="O72" s="292">
        <v>1</v>
      </c>
      <c r="P72" s="291" t="s">
        <v>250</v>
      </c>
      <c r="Q72" s="291" t="s">
        <v>279</v>
      </c>
      <c r="R72" s="291" t="s">
        <v>246</v>
      </c>
    </row>
    <row r="73" spans="1:18" x14ac:dyDescent="0.25">
      <c r="A73" s="291" t="s">
        <v>1070</v>
      </c>
      <c r="B73" s="291" t="s">
        <v>1069</v>
      </c>
      <c r="C73" s="292">
        <v>0.25</v>
      </c>
      <c r="D73" s="292">
        <v>0</v>
      </c>
      <c r="E73" s="292">
        <v>0</v>
      </c>
      <c r="F73" s="292">
        <v>0</v>
      </c>
      <c r="G73" s="292">
        <v>0</v>
      </c>
      <c r="H73" s="292">
        <v>0.25</v>
      </c>
      <c r="I73" s="292">
        <v>0</v>
      </c>
      <c r="J73" s="292">
        <v>0</v>
      </c>
      <c r="K73" s="292">
        <v>0</v>
      </c>
      <c r="L73" s="292">
        <v>0</v>
      </c>
      <c r="M73" s="292">
        <v>1</v>
      </c>
      <c r="N73" s="292">
        <v>1</v>
      </c>
      <c r="O73" s="292">
        <v>1</v>
      </c>
      <c r="P73" s="291" t="s">
        <v>250</v>
      </c>
      <c r="Q73" s="291" t="s">
        <v>279</v>
      </c>
      <c r="R73" s="291" t="s">
        <v>246</v>
      </c>
    </row>
    <row r="74" spans="1:18" x14ac:dyDescent="0.25">
      <c r="A74" s="291" t="s">
        <v>1068</v>
      </c>
      <c r="B74" s="291" t="s">
        <v>1067</v>
      </c>
      <c r="C74" s="292">
        <v>0.25</v>
      </c>
      <c r="D74" s="292">
        <v>0</v>
      </c>
      <c r="E74" s="292">
        <v>0</v>
      </c>
      <c r="F74" s="292">
        <v>0</v>
      </c>
      <c r="G74" s="292">
        <v>0</v>
      </c>
      <c r="H74" s="292">
        <v>0.25</v>
      </c>
      <c r="I74" s="292">
        <v>0</v>
      </c>
      <c r="J74" s="292">
        <v>0</v>
      </c>
      <c r="K74" s="292">
        <v>0</v>
      </c>
      <c r="L74" s="292">
        <v>0</v>
      </c>
      <c r="M74" s="292">
        <v>1</v>
      </c>
      <c r="N74" s="292">
        <v>1</v>
      </c>
      <c r="O74" s="292">
        <v>1</v>
      </c>
      <c r="P74" s="291" t="s">
        <v>250</v>
      </c>
      <c r="Q74" s="291" t="s">
        <v>279</v>
      </c>
      <c r="R74" s="291" t="s">
        <v>246</v>
      </c>
    </row>
    <row r="75" spans="1:18" x14ac:dyDescent="0.25">
      <c r="A75" s="291" t="s">
        <v>1066</v>
      </c>
      <c r="B75" s="291" t="s">
        <v>1065</v>
      </c>
      <c r="C75" s="292">
        <v>0.25</v>
      </c>
      <c r="D75" s="292">
        <v>0</v>
      </c>
      <c r="E75" s="292">
        <v>0</v>
      </c>
      <c r="F75" s="292">
        <v>0</v>
      </c>
      <c r="G75" s="292">
        <v>0</v>
      </c>
      <c r="H75" s="292">
        <v>0.25</v>
      </c>
      <c r="I75" s="292">
        <v>0</v>
      </c>
      <c r="J75" s="292">
        <v>0</v>
      </c>
      <c r="K75" s="292">
        <v>0</v>
      </c>
      <c r="L75" s="292">
        <v>0</v>
      </c>
      <c r="M75" s="292">
        <v>1</v>
      </c>
      <c r="N75" s="292">
        <v>1</v>
      </c>
      <c r="O75" s="292">
        <v>1</v>
      </c>
      <c r="P75" s="291" t="s">
        <v>250</v>
      </c>
      <c r="Q75" s="291" t="s">
        <v>279</v>
      </c>
      <c r="R75" s="291" t="s">
        <v>246</v>
      </c>
    </row>
    <row r="76" spans="1:18" x14ac:dyDescent="0.25">
      <c r="A76" s="291" t="s">
        <v>1064</v>
      </c>
      <c r="B76" s="291" t="s">
        <v>1063</v>
      </c>
      <c r="C76" s="292">
        <v>5.5</v>
      </c>
      <c r="D76" s="292">
        <v>0</v>
      </c>
      <c r="E76" s="292">
        <v>0</v>
      </c>
      <c r="F76" s="292">
        <v>0</v>
      </c>
      <c r="G76" s="292">
        <v>0</v>
      </c>
      <c r="H76" s="292">
        <v>5.5</v>
      </c>
      <c r="I76" s="292">
        <v>0</v>
      </c>
      <c r="J76" s="292">
        <v>0</v>
      </c>
      <c r="K76" s="292">
        <v>0</v>
      </c>
      <c r="L76" s="292">
        <v>0</v>
      </c>
      <c r="M76" s="292">
        <v>1</v>
      </c>
      <c r="N76" s="292">
        <v>1</v>
      </c>
      <c r="O76" s="292">
        <v>1</v>
      </c>
      <c r="P76" s="291" t="s">
        <v>250</v>
      </c>
      <c r="Q76" s="291" t="s">
        <v>66</v>
      </c>
      <c r="R76" s="291" t="s">
        <v>246</v>
      </c>
    </row>
    <row r="77" spans="1:18" x14ac:dyDescent="0.25">
      <c r="A77" s="291" t="s">
        <v>1062</v>
      </c>
      <c r="B77" s="291" t="s">
        <v>1061</v>
      </c>
      <c r="C77" s="292">
        <v>0.25</v>
      </c>
      <c r="D77" s="292">
        <v>0</v>
      </c>
      <c r="E77" s="292">
        <v>0</v>
      </c>
      <c r="F77" s="292">
        <v>0</v>
      </c>
      <c r="G77" s="292">
        <v>0</v>
      </c>
      <c r="H77" s="292">
        <v>0.25</v>
      </c>
      <c r="I77" s="292">
        <v>0</v>
      </c>
      <c r="J77" s="292">
        <v>0</v>
      </c>
      <c r="K77" s="292">
        <v>0</v>
      </c>
      <c r="L77" s="292">
        <v>0</v>
      </c>
      <c r="M77" s="292">
        <v>1</v>
      </c>
      <c r="N77" s="292">
        <v>1</v>
      </c>
      <c r="O77" s="292">
        <v>1</v>
      </c>
      <c r="P77" s="291" t="s">
        <v>250</v>
      </c>
      <c r="Q77" s="291" t="s">
        <v>279</v>
      </c>
      <c r="R77" s="291" t="s">
        <v>246</v>
      </c>
    </row>
    <row r="78" spans="1:18" x14ac:dyDescent="0.25">
      <c r="A78" s="291" t="s">
        <v>1060</v>
      </c>
      <c r="B78" s="291" t="s">
        <v>1059</v>
      </c>
      <c r="C78" s="292">
        <v>0</v>
      </c>
      <c r="D78" s="292">
        <v>1.1699999570846558</v>
      </c>
      <c r="E78" s="292">
        <v>2.5</v>
      </c>
      <c r="F78" s="292">
        <v>2.5999999046325684</v>
      </c>
      <c r="G78" s="292">
        <v>3.5</v>
      </c>
      <c r="H78" s="292">
        <v>0</v>
      </c>
      <c r="I78" s="292">
        <v>1.3999999761581421</v>
      </c>
      <c r="J78" s="292">
        <v>3</v>
      </c>
      <c r="K78" s="292">
        <v>3.1500000953674316</v>
      </c>
      <c r="L78" s="292">
        <v>4.0999999046325684</v>
      </c>
      <c r="M78" s="292">
        <v>45.534698486328125</v>
      </c>
      <c r="N78" s="292">
        <v>38.455101013183594</v>
      </c>
      <c r="O78" s="292">
        <v>20.756099700927734</v>
      </c>
      <c r="P78" s="291" t="s">
        <v>250</v>
      </c>
      <c r="Q78" s="291" t="s">
        <v>66</v>
      </c>
      <c r="R78" s="291" t="s">
        <v>246</v>
      </c>
    </row>
    <row r="79" spans="1:18" x14ac:dyDescent="0.25">
      <c r="A79" s="291" t="s">
        <v>1058</v>
      </c>
      <c r="B79" s="291" t="s">
        <v>1057</v>
      </c>
      <c r="C79" s="292">
        <v>11.399999618530273</v>
      </c>
      <c r="D79" s="292">
        <v>11.399999618530273</v>
      </c>
      <c r="E79" s="292">
        <v>11.399999618530273</v>
      </c>
      <c r="F79" s="292">
        <v>11.399999618530273</v>
      </c>
      <c r="G79" s="292">
        <v>11.399999618530273</v>
      </c>
      <c r="H79" s="292">
        <v>11.399999618530273</v>
      </c>
      <c r="I79" s="292">
        <v>11.399999618530273</v>
      </c>
      <c r="J79" s="292">
        <v>11.399999618530273</v>
      </c>
      <c r="K79" s="292">
        <v>11.399999618530273</v>
      </c>
      <c r="L79" s="292">
        <v>11.399999618530273</v>
      </c>
      <c r="M79" s="292">
        <v>1</v>
      </c>
      <c r="N79" s="292">
        <v>1</v>
      </c>
      <c r="O79" s="292">
        <v>1</v>
      </c>
      <c r="P79" s="291" t="s">
        <v>250</v>
      </c>
      <c r="Q79" s="291" t="s">
        <v>286</v>
      </c>
      <c r="R79" s="291" t="s">
        <v>246</v>
      </c>
    </row>
    <row r="80" spans="1:18" ht="30" x14ac:dyDescent="0.25">
      <c r="A80" s="291" t="s">
        <v>1056</v>
      </c>
      <c r="B80" s="291" t="s">
        <v>1055</v>
      </c>
      <c r="C80" s="292">
        <v>6</v>
      </c>
      <c r="D80" s="292">
        <v>0</v>
      </c>
      <c r="E80" s="292">
        <v>0</v>
      </c>
      <c r="F80" s="292">
        <v>0</v>
      </c>
      <c r="G80" s="292">
        <v>0</v>
      </c>
      <c r="H80" s="292">
        <v>6</v>
      </c>
      <c r="I80" s="292">
        <v>0</v>
      </c>
      <c r="J80" s="292">
        <v>0</v>
      </c>
      <c r="K80" s="292">
        <v>0</v>
      </c>
      <c r="L80" s="292">
        <v>0</v>
      </c>
      <c r="M80" s="292">
        <v>1</v>
      </c>
      <c r="N80" s="292">
        <v>1</v>
      </c>
      <c r="O80" s="292">
        <v>1</v>
      </c>
      <c r="P80" s="291" t="s">
        <v>250</v>
      </c>
      <c r="Q80" s="291" t="s">
        <v>66</v>
      </c>
      <c r="R80" s="291" t="s">
        <v>246</v>
      </c>
    </row>
    <row r="81" spans="1:18" x14ac:dyDescent="0.25">
      <c r="A81" s="291" t="s">
        <v>1054</v>
      </c>
      <c r="B81" s="291" t="s">
        <v>1053</v>
      </c>
      <c r="C81" s="292">
        <v>2.0399999618530273</v>
      </c>
      <c r="D81" s="292">
        <v>0</v>
      </c>
      <c r="E81" s="292">
        <v>0</v>
      </c>
      <c r="F81" s="292">
        <v>0</v>
      </c>
      <c r="G81" s="292">
        <v>0</v>
      </c>
      <c r="H81" s="292">
        <v>2.0399999618530273</v>
      </c>
      <c r="I81" s="292">
        <v>0</v>
      </c>
      <c r="J81" s="292">
        <v>0</v>
      </c>
      <c r="K81" s="292">
        <v>0</v>
      </c>
      <c r="L81" s="292">
        <v>0</v>
      </c>
      <c r="M81" s="292">
        <v>1</v>
      </c>
      <c r="N81" s="292">
        <v>1</v>
      </c>
      <c r="O81" s="292">
        <v>1</v>
      </c>
      <c r="P81" s="291" t="s">
        <v>250</v>
      </c>
      <c r="Q81" s="291" t="s">
        <v>279</v>
      </c>
      <c r="R81" s="291" t="s">
        <v>246</v>
      </c>
    </row>
    <row r="82" spans="1:18" x14ac:dyDescent="0.25">
      <c r="A82" s="291" t="s">
        <v>1052</v>
      </c>
      <c r="B82" s="291" t="s">
        <v>1051</v>
      </c>
      <c r="C82" s="292">
        <v>0</v>
      </c>
      <c r="D82" s="292">
        <v>1.8782949447631836</v>
      </c>
      <c r="E82" s="292">
        <v>19.039810180664063</v>
      </c>
      <c r="F82" s="292">
        <v>18.649660110473633</v>
      </c>
      <c r="G82" s="292">
        <v>18.627899169921875</v>
      </c>
      <c r="H82" s="292">
        <v>0</v>
      </c>
      <c r="I82" s="292">
        <v>1.8782949447631836</v>
      </c>
      <c r="J82" s="292">
        <v>21.582729339599609</v>
      </c>
      <c r="K82" s="292">
        <v>20.348720550537109</v>
      </c>
      <c r="L82" s="292">
        <v>20.395450592041016</v>
      </c>
      <c r="M82" s="292">
        <v>1</v>
      </c>
      <c r="N82" s="292">
        <v>1</v>
      </c>
      <c r="O82" s="292">
        <v>1</v>
      </c>
      <c r="P82" s="291" t="s">
        <v>250</v>
      </c>
      <c r="Q82" s="291" t="s">
        <v>66</v>
      </c>
      <c r="R82" s="291" t="s">
        <v>246</v>
      </c>
    </row>
    <row r="83" spans="1:18" x14ac:dyDescent="0.25">
      <c r="A83" s="291" t="s">
        <v>1050</v>
      </c>
      <c r="B83" s="291" t="s">
        <v>1049</v>
      </c>
      <c r="C83" s="292">
        <v>0</v>
      </c>
      <c r="D83" s="292">
        <v>1.8999999761581421</v>
      </c>
      <c r="E83" s="292">
        <v>22.299999237060547</v>
      </c>
      <c r="F83" s="292">
        <v>13.199999809265137</v>
      </c>
      <c r="G83" s="292">
        <v>12.300000190734863</v>
      </c>
      <c r="H83" s="292">
        <v>0</v>
      </c>
      <c r="I83" s="292">
        <v>1.8999999761581421</v>
      </c>
      <c r="J83" s="292">
        <v>23.5</v>
      </c>
      <c r="K83" s="292">
        <v>14.300000190734863</v>
      </c>
      <c r="L83" s="292">
        <v>13.399999618530273</v>
      </c>
      <c r="M83" s="292">
        <v>1</v>
      </c>
      <c r="N83" s="292">
        <v>1</v>
      </c>
      <c r="O83" s="292">
        <v>1</v>
      </c>
      <c r="P83" s="291" t="s">
        <v>250</v>
      </c>
      <c r="Q83" s="291" t="s">
        <v>66</v>
      </c>
      <c r="R83" s="291" t="s">
        <v>246</v>
      </c>
    </row>
    <row r="84" spans="1:18" x14ac:dyDescent="0.25">
      <c r="A84" s="291" t="s">
        <v>1048</v>
      </c>
      <c r="B84" s="291" t="s">
        <v>1047</v>
      </c>
      <c r="C84" s="292">
        <v>0.80000001192092896</v>
      </c>
      <c r="D84" s="292">
        <v>0</v>
      </c>
      <c r="E84" s="292">
        <v>0</v>
      </c>
      <c r="F84" s="292">
        <v>0</v>
      </c>
      <c r="G84" s="292">
        <v>0</v>
      </c>
      <c r="H84" s="292">
        <v>0.80000001192092896</v>
      </c>
      <c r="I84" s="292">
        <v>0</v>
      </c>
      <c r="J84" s="292">
        <v>0</v>
      </c>
      <c r="K84" s="292">
        <v>0</v>
      </c>
      <c r="L84" s="292">
        <v>0</v>
      </c>
      <c r="M84" s="292">
        <v>1</v>
      </c>
      <c r="N84" s="292">
        <v>1</v>
      </c>
      <c r="O84" s="292">
        <v>1</v>
      </c>
      <c r="P84" s="291" t="s">
        <v>250</v>
      </c>
      <c r="Q84" s="291" t="s">
        <v>66</v>
      </c>
      <c r="R84" s="291" t="s">
        <v>246</v>
      </c>
    </row>
    <row r="85" spans="1:18" x14ac:dyDescent="0.25">
      <c r="A85" s="291" t="s">
        <v>1046</v>
      </c>
      <c r="B85" s="291" t="s">
        <v>1045</v>
      </c>
      <c r="C85" s="292">
        <v>3.3499999046325684</v>
      </c>
      <c r="D85" s="292">
        <v>0</v>
      </c>
      <c r="E85" s="292">
        <v>0</v>
      </c>
      <c r="F85" s="292">
        <v>0</v>
      </c>
      <c r="G85" s="292">
        <v>0</v>
      </c>
      <c r="H85" s="292">
        <v>3.3499999046325684</v>
      </c>
      <c r="I85" s="292">
        <v>0</v>
      </c>
      <c r="J85" s="292">
        <v>0</v>
      </c>
      <c r="K85" s="292">
        <v>0</v>
      </c>
      <c r="L85" s="292">
        <v>0</v>
      </c>
      <c r="M85" s="292">
        <v>1</v>
      </c>
      <c r="N85" s="292">
        <v>1</v>
      </c>
      <c r="O85" s="292">
        <v>1</v>
      </c>
      <c r="P85" s="291" t="s">
        <v>250</v>
      </c>
      <c r="Q85" s="291" t="s">
        <v>279</v>
      </c>
      <c r="R85" s="291" t="s">
        <v>246</v>
      </c>
    </row>
    <row r="86" spans="1:18" ht="30" x14ac:dyDescent="0.25">
      <c r="A86" s="291" t="s">
        <v>1044</v>
      </c>
      <c r="B86" s="291" t="s">
        <v>1043</v>
      </c>
      <c r="C86" s="292">
        <v>8</v>
      </c>
      <c r="D86" s="292">
        <v>0</v>
      </c>
      <c r="E86" s="292">
        <v>0</v>
      </c>
      <c r="F86" s="292">
        <v>0</v>
      </c>
      <c r="G86" s="292">
        <v>0</v>
      </c>
      <c r="H86" s="292">
        <v>8</v>
      </c>
      <c r="I86" s="292">
        <v>0</v>
      </c>
      <c r="J86" s="292">
        <v>0</v>
      </c>
      <c r="K86" s="292">
        <v>0</v>
      </c>
      <c r="L86" s="292">
        <v>0</v>
      </c>
      <c r="M86" s="292">
        <v>1</v>
      </c>
      <c r="N86" s="292">
        <v>1</v>
      </c>
      <c r="O86" s="292">
        <v>1</v>
      </c>
      <c r="P86" s="291" t="s">
        <v>250</v>
      </c>
      <c r="Q86" s="291" t="s">
        <v>66</v>
      </c>
      <c r="R86" s="291" t="s">
        <v>246</v>
      </c>
    </row>
    <row r="87" spans="1:18" x14ac:dyDescent="0.25">
      <c r="A87" s="291" t="s">
        <v>1042</v>
      </c>
      <c r="B87" s="291" t="s">
        <v>1041</v>
      </c>
      <c r="C87" s="292">
        <v>7</v>
      </c>
      <c r="D87" s="292">
        <v>0</v>
      </c>
      <c r="E87" s="292">
        <v>0</v>
      </c>
      <c r="F87" s="292">
        <v>0</v>
      </c>
      <c r="G87" s="292">
        <v>0</v>
      </c>
      <c r="H87" s="292">
        <v>7</v>
      </c>
      <c r="I87" s="292">
        <v>0</v>
      </c>
      <c r="J87" s="292">
        <v>0</v>
      </c>
      <c r="K87" s="292">
        <v>0</v>
      </c>
      <c r="L87" s="292">
        <v>0</v>
      </c>
      <c r="M87" s="292">
        <v>1</v>
      </c>
      <c r="N87" s="292">
        <v>1</v>
      </c>
      <c r="O87" s="292">
        <v>1</v>
      </c>
      <c r="P87" s="291" t="s">
        <v>250</v>
      </c>
      <c r="Q87" s="291" t="s">
        <v>66</v>
      </c>
      <c r="R87" s="291" t="s">
        <v>246</v>
      </c>
    </row>
    <row r="88" spans="1:18" x14ac:dyDescent="0.25">
      <c r="A88" s="291" t="s">
        <v>1040</v>
      </c>
      <c r="B88" s="291" t="s">
        <v>1039</v>
      </c>
      <c r="C88" s="292">
        <v>3.5999999046325684</v>
      </c>
      <c r="D88" s="292">
        <v>0</v>
      </c>
      <c r="E88" s="292">
        <v>0</v>
      </c>
      <c r="F88" s="292">
        <v>0</v>
      </c>
      <c r="G88" s="292">
        <v>0</v>
      </c>
      <c r="H88" s="292">
        <v>3.5999999046325684</v>
      </c>
      <c r="I88" s="292">
        <v>0</v>
      </c>
      <c r="J88" s="292">
        <v>0</v>
      </c>
      <c r="K88" s="292">
        <v>0</v>
      </c>
      <c r="L88" s="292">
        <v>0</v>
      </c>
      <c r="M88" s="292">
        <v>1</v>
      </c>
      <c r="N88" s="292">
        <v>1</v>
      </c>
      <c r="O88" s="292">
        <v>1</v>
      </c>
      <c r="P88" s="291" t="s">
        <v>250</v>
      </c>
      <c r="Q88" s="291" t="s">
        <v>279</v>
      </c>
      <c r="R88" s="291" t="s">
        <v>246</v>
      </c>
    </row>
    <row r="89" spans="1:18" ht="30" x14ac:dyDescent="0.25">
      <c r="A89" s="291" t="s">
        <v>1038</v>
      </c>
      <c r="B89" s="291" t="s">
        <v>1037</v>
      </c>
      <c r="C89" s="292">
        <v>6.0999999046325684</v>
      </c>
      <c r="D89" s="292">
        <v>0</v>
      </c>
      <c r="E89" s="292">
        <v>0</v>
      </c>
      <c r="F89" s="292">
        <v>0</v>
      </c>
      <c r="G89" s="292">
        <v>0</v>
      </c>
      <c r="H89" s="292">
        <v>6.0999999046325684</v>
      </c>
      <c r="I89" s="292">
        <v>0</v>
      </c>
      <c r="J89" s="292">
        <v>0</v>
      </c>
      <c r="K89" s="292">
        <v>0</v>
      </c>
      <c r="L89" s="292">
        <v>0</v>
      </c>
      <c r="M89" s="292">
        <v>1</v>
      </c>
      <c r="N89" s="292">
        <v>1</v>
      </c>
      <c r="O89" s="292">
        <v>1</v>
      </c>
      <c r="P89" s="291" t="s">
        <v>250</v>
      </c>
      <c r="Q89" s="291" t="s">
        <v>66</v>
      </c>
      <c r="R89" s="291" t="s">
        <v>246</v>
      </c>
    </row>
    <row r="90" spans="1:18" x14ac:dyDescent="0.25">
      <c r="A90" s="291" t="s">
        <v>1036</v>
      </c>
      <c r="B90" s="291" t="s">
        <v>1035</v>
      </c>
      <c r="C90" s="292">
        <v>7.0999999046325684</v>
      </c>
      <c r="D90" s="292">
        <v>0</v>
      </c>
      <c r="E90" s="292">
        <v>0</v>
      </c>
      <c r="F90" s="292">
        <v>0</v>
      </c>
      <c r="G90" s="292">
        <v>0</v>
      </c>
      <c r="H90" s="292">
        <v>7.0999999046325684</v>
      </c>
      <c r="I90" s="292">
        <v>0</v>
      </c>
      <c r="J90" s="292">
        <v>0</v>
      </c>
      <c r="K90" s="292">
        <v>0</v>
      </c>
      <c r="L90" s="292">
        <v>0</v>
      </c>
      <c r="M90" s="292">
        <v>1</v>
      </c>
      <c r="N90" s="292">
        <v>1</v>
      </c>
      <c r="O90" s="292">
        <v>1</v>
      </c>
      <c r="P90" s="291" t="s">
        <v>250</v>
      </c>
      <c r="Q90" s="291" t="s">
        <v>66</v>
      </c>
      <c r="R90" s="291" t="s">
        <v>246</v>
      </c>
    </row>
    <row r="91" spans="1:18" x14ac:dyDescent="0.25">
      <c r="A91" s="291" t="s">
        <v>1034</v>
      </c>
      <c r="B91" s="291" t="s">
        <v>1033</v>
      </c>
      <c r="C91" s="292">
        <v>20</v>
      </c>
      <c r="D91" s="292">
        <v>0</v>
      </c>
      <c r="E91" s="292">
        <v>0</v>
      </c>
      <c r="F91" s="292">
        <v>0</v>
      </c>
      <c r="G91" s="292">
        <v>0</v>
      </c>
      <c r="H91" s="292">
        <v>20</v>
      </c>
      <c r="I91" s="292">
        <v>0</v>
      </c>
      <c r="J91" s="292">
        <v>0</v>
      </c>
      <c r="K91" s="292">
        <v>0</v>
      </c>
      <c r="L91" s="292">
        <v>0</v>
      </c>
      <c r="M91" s="292">
        <v>1</v>
      </c>
      <c r="N91" s="292">
        <v>1</v>
      </c>
      <c r="O91" s="292">
        <v>1</v>
      </c>
      <c r="P91" s="291" t="s">
        <v>250</v>
      </c>
      <c r="Q91" s="291" t="s">
        <v>66</v>
      </c>
      <c r="R91" s="291" t="s">
        <v>246</v>
      </c>
    </row>
    <row r="92" spans="1:18" x14ac:dyDescent="0.25">
      <c r="A92" s="291" t="s">
        <v>1032</v>
      </c>
      <c r="B92" s="291" t="s">
        <v>1031</v>
      </c>
      <c r="C92" s="292">
        <v>0</v>
      </c>
      <c r="D92" s="292">
        <v>0.91333019733428955</v>
      </c>
      <c r="E92" s="292">
        <v>1.9458869695663452</v>
      </c>
      <c r="F92" s="292">
        <v>1.6763730049133301</v>
      </c>
      <c r="G92" s="292">
        <v>1.6696039438247681</v>
      </c>
      <c r="H92" s="292">
        <v>0</v>
      </c>
      <c r="I92" s="292">
        <v>1.3886309862136841</v>
      </c>
      <c r="J92" s="292">
        <v>2.7268860340118408</v>
      </c>
      <c r="K92" s="292">
        <v>2.1957321166992187</v>
      </c>
      <c r="L92" s="292">
        <v>2.3126630783081055</v>
      </c>
      <c r="M92" s="292">
        <v>45.534698486328125</v>
      </c>
      <c r="N92" s="292">
        <v>38.455101013183594</v>
      </c>
      <c r="O92" s="292">
        <v>20.756099700927734</v>
      </c>
      <c r="P92" s="291" t="s">
        <v>250</v>
      </c>
      <c r="Q92" s="291" t="s">
        <v>66</v>
      </c>
      <c r="R92" s="291" t="s">
        <v>246</v>
      </c>
    </row>
    <row r="93" spans="1:18" x14ac:dyDescent="0.25">
      <c r="A93" s="291" t="s">
        <v>1030</v>
      </c>
      <c r="B93" s="291" t="s">
        <v>1029</v>
      </c>
      <c r="C93" s="292">
        <v>0</v>
      </c>
      <c r="D93" s="292">
        <v>1.8782949447631836</v>
      </c>
      <c r="E93" s="292">
        <v>10.233480453491211</v>
      </c>
      <c r="F93" s="292">
        <v>9.9631996154785156</v>
      </c>
      <c r="G93" s="292">
        <v>9.8733549118041992</v>
      </c>
      <c r="H93" s="292">
        <v>0</v>
      </c>
      <c r="I93" s="292">
        <v>1.9447269439697266</v>
      </c>
      <c r="J93" s="292">
        <v>13.209569931030273</v>
      </c>
      <c r="K93" s="292">
        <v>12.573439598083496</v>
      </c>
      <c r="L93" s="292">
        <v>12.42218017578125</v>
      </c>
      <c r="M93" s="292">
        <v>1</v>
      </c>
      <c r="N93" s="292">
        <v>1</v>
      </c>
      <c r="O93" s="292">
        <v>1</v>
      </c>
      <c r="P93" s="291" t="s">
        <v>250</v>
      </c>
      <c r="Q93" s="291" t="s">
        <v>66</v>
      </c>
      <c r="R93" s="291" t="s">
        <v>246</v>
      </c>
    </row>
    <row r="94" spans="1:18" x14ac:dyDescent="0.25">
      <c r="A94" s="291" t="s">
        <v>1028</v>
      </c>
      <c r="B94" s="291" t="s">
        <v>1027</v>
      </c>
      <c r="C94" s="292">
        <v>0</v>
      </c>
      <c r="D94" s="292">
        <v>1.8999999761581421</v>
      </c>
      <c r="E94" s="292">
        <v>22.299999237060547</v>
      </c>
      <c r="F94" s="292">
        <v>13.199999809265137</v>
      </c>
      <c r="G94" s="292">
        <v>12.300000190734863</v>
      </c>
      <c r="H94" s="292">
        <v>0</v>
      </c>
      <c r="I94" s="292">
        <v>1.8999999761581421</v>
      </c>
      <c r="J94" s="292">
        <v>23.5</v>
      </c>
      <c r="K94" s="292">
        <v>14.300000190734863</v>
      </c>
      <c r="L94" s="292">
        <v>13.399999618530273</v>
      </c>
      <c r="M94" s="292">
        <v>1</v>
      </c>
      <c r="N94" s="292">
        <v>1</v>
      </c>
      <c r="O94" s="292">
        <v>1</v>
      </c>
      <c r="P94" s="291" t="s">
        <v>250</v>
      </c>
      <c r="Q94" s="291" t="s">
        <v>66</v>
      </c>
      <c r="R94" s="291" t="s">
        <v>246</v>
      </c>
    </row>
    <row r="95" spans="1:18" x14ac:dyDescent="0.25">
      <c r="A95" s="291" t="s">
        <v>1026</v>
      </c>
      <c r="B95" s="291" t="s">
        <v>1025</v>
      </c>
      <c r="C95" s="292">
        <v>0</v>
      </c>
      <c r="D95" s="292">
        <v>1.8999999761581421</v>
      </c>
      <c r="E95" s="292">
        <v>22.299999237060547</v>
      </c>
      <c r="F95" s="292">
        <v>13.199999809265137</v>
      </c>
      <c r="G95" s="292">
        <v>12.300000190734863</v>
      </c>
      <c r="H95" s="292">
        <v>0</v>
      </c>
      <c r="I95" s="292">
        <v>1.8999999761581421</v>
      </c>
      <c r="J95" s="292">
        <v>23.5</v>
      </c>
      <c r="K95" s="292">
        <v>14.300000190734863</v>
      </c>
      <c r="L95" s="292">
        <v>13.399999618530273</v>
      </c>
      <c r="M95" s="292">
        <v>1</v>
      </c>
      <c r="N95" s="292">
        <v>1</v>
      </c>
      <c r="O95" s="292">
        <v>1</v>
      </c>
      <c r="P95" s="291" t="s">
        <v>250</v>
      </c>
      <c r="Q95" s="291" t="s">
        <v>66</v>
      </c>
      <c r="R95" s="291" t="s">
        <v>246</v>
      </c>
    </row>
    <row r="96" spans="1:18" x14ac:dyDescent="0.25">
      <c r="A96" s="291" t="s">
        <v>1024</v>
      </c>
      <c r="B96" s="291" t="s">
        <v>1023</v>
      </c>
      <c r="C96" s="292">
        <v>0.60000002384185791</v>
      </c>
      <c r="D96" s="292">
        <v>0</v>
      </c>
      <c r="E96" s="292">
        <v>0</v>
      </c>
      <c r="F96" s="292">
        <v>0</v>
      </c>
      <c r="G96" s="292">
        <v>0</v>
      </c>
      <c r="H96" s="292">
        <v>0.60000002384185791</v>
      </c>
      <c r="I96" s="292">
        <v>0</v>
      </c>
      <c r="J96" s="292">
        <v>0</v>
      </c>
      <c r="K96" s="292">
        <v>0</v>
      </c>
      <c r="L96" s="292">
        <v>0</v>
      </c>
      <c r="M96" s="292">
        <v>1</v>
      </c>
      <c r="N96" s="292">
        <v>1</v>
      </c>
      <c r="O96" s="292">
        <v>1</v>
      </c>
      <c r="P96" s="291" t="s">
        <v>250</v>
      </c>
      <c r="Q96" s="291" t="s">
        <v>66</v>
      </c>
      <c r="R96" s="291" t="s">
        <v>246</v>
      </c>
    </row>
    <row r="97" spans="1:18" ht="30" x14ac:dyDescent="0.25">
      <c r="A97" s="291" t="s">
        <v>1022</v>
      </c>
      <c r="B97" s="291" t="s">
        <v>1021</v>
      </c>
      <c r="C97" s="292">
        <v>3.2999999523162842</v>
      </c>
      <c r="D97" s="292">
        <v>0</v>
      </c>
      <c r="E97" s="292">
        <v>0</v>
      </c>
      <c r="F97" s="292">
        <v>0</v>
      </c>
      <c r="G97" s="292">
        <v>0</v>
      </c>
      <c r="H97" s="292">
        <v>3.2999999523162842</v>
      </c>
      <c r="I97" s="292">
        <v>0</v>
      </c>
      <c r="J97" s="292">
        <v>0</v>
      </c>
      <c r="K97" s="292">
        <v>0</v>
      </c>
      <c r="L97" s="292">
        <v>0</v>
      </c>
      <c r="M97" s="292">
        <v>1</v>
      </c>
      <c r="N97" s="292">
        <v>1</v>
      </c>
      <c r="O97" s="292">
        <v>1</v>
      </c>
      <c r="P97" s="291" t="s">
        <v>250</v>
      </c>
      <c r="Q97" s="291" t="s">
        <v>279</v>
      </c>
      <c r="R97" s="291" t="s">
        <v>246</v>
      </c>
    </row>
    <row r="98" spans="1:18" x14ac:dyDescent="0.25">
      <c r="A98" s="291" t="s">
        <v>1020</v>
      </c>
      <c r="B98" s="291" t="s">
        <v>1019</v>
      </c>
      <c r="C98" s="292">
        <v>0</v>
      </c>
      <c r="D98" s="292">
        <v>1.8999999761581421</v>
      </c>
      <c r="E98" s="292">
        <v>22.299999237060547</v>
      </c>
      <c r="F98" s="292">
        <v>13.199999809265137</v>
      </c>
      <c r="G98" s="292">
        <v>12.300000190734863</v>
      </c>
      <c r="H98" s="292">
        <v>0</v>
      </c>
      <c r="I98" s="292">
        <v>1.8999999761581421</v>
      </c>
      <c r="J98" s="292">
        <v>23.5</v>
      </c>
      <c r="K98" s="292">
        <v>14.300000190734863</v>
      </c>
      <c r="L98" s="292">
        <v>13.399999618530273</v>
      </c>
      <c r="M98" s="292">
        <v>1</v>
      </c>
      <c r="N98" s="292">
        <v>1</v>
      </c>
      <c r="O98" s="292">
        <v>1</v>
      </c>
      <c r="P98" s="291" t="s">
        <v>250</v>
      </c>
      <c r="Q98" s="291" t="s">
        <v>66</v>
      </c>
      <c r="R98" s="291" t="s">
        <v>246</v>
      </c>
    </row>
    <row r="99" spans="1:18" s="293" customFormat="1" x14ac:dyDescent="0.25">
      <c r="A99" s="294" t="s">
        <v>1018</v>
      </c>
      <c r="B99" s="294" t="s">
        <v>1017</v>
      </c>
      <c r="C99" s="295">
        <v>0</v>
      </c>
      <c r="D99" s="295">
        <v>1.4567949771881104</v>
      </c>
      <c r="E99" s="295">
        <v>4.0204448699951172</v>
      </c>
      <c r="F99" s="295">
        <v>3.3767910003662109</v>
      </c>
      <c r="G99" s="295">
        <v>4.7687768936157227</v>
      </c>
      <c r="H99" s="295">
        <v>0</v>
      </c>
      <c r="I99" s="295">
        <v>1.4567949771881104</v>
      </c>
      <c r="J99" s="295">
        <v>4.1456160545349121</v>
      </c>
      <c r="K99" s="295">
        <v>3.4385030269622803</v>
      </c>
      <c r="L99" s="295">
        <v>5.1420321464538574</v>
      </c>
      <c r="M99" s="295">
        <v>45.534698486328125</v>
      </c>
      <c r="N99" s="295">
        <v>38.455101013183594</v>
      </c>
      <c r="O99" s="295">
        <v>20.756099700927734</v>
      </c>
      <c r="P99" s="294" t="s">
        <v>250</v>
      </c>
      <c r="Q99" s="294" t="s">
        <v>66</v>
      </c>
      <c r="R99" s="294" t="s">
        <v>246</v>
      </c>
    </row>
    <row r="100" spans="1:18" x14ac:dyDescent="0.25">
      <c r="A100" s="291" t="s">
        <v>1016</v>
      </c>
      <c r="B100" s="291" t="s">
        <v>1015</v>
      </c>
      <c r="C100" s="292">
        <v>0</v>
      </c>
      <c r="D100" s="292">
        <v>1.8999999761581421</v>
      </c>
      <c r="E100" s="292">
        <v>22.299999237060547</v>
      </c>
      <c r="F100" s="292">
        <v>13.199999809265137</v>
      </c>
      <c r="G100" s="292">
        <v>12.300000190734863</v>
      </c>
      <c r="H100" s="292">
        <v>0</v>
      </c>
      <c r="I100" s="292">
        <v>1.8999999761581421</v>
      </c>
      <c r="J100" s="292">
        <v>23.5</v>
      </c>
      <c r="K100" s="292">
        <v>14.300000190734863</v>
      </c>
      <c r="L100" s="292">
        <v>13.399999618530273</v>
      </c>
      <c r="M100" s="292">
        <v>1</v>
      </c>
      <c r="N100" s="292">
        <v>1</v>
      </c>
      <c r="O100" s="292">
        <v>1</v>
      </c>
      <c r="P100" s="291" t="s">
        <v>250</v>
      </c>
      <c r="Q100" s="291" t="s">
        <v>66</v>
      </c>
      <c r="R100" s="291" t="s">
        <v>246</v>
      </c>
    </row>
    <row r="101" spans="1:18" x14ac:dyDescent="0.25">
      <c r="A101" s="291" t="s">
        <v>1014</v>
      </c>
      <c r="B101" s="291" t="s">
        <v>1013</v>
      </c>
      <c r="C101" s="292">
        <v>0.47999998927116394</v>
      </c>
      <c r="D101" s="292">
        <v>0</v>
      </c>
      <c r="E101" s="292">
        <v>0</v>
      </c>
      <c r="F101" s="292">
        <v>0</v>
      </c>
      <c r="G101" s="292">
        <v>0</v>
      </c>
      <c r="H101" s="292">
        <v>0.47999998927116394</v>
      </c>
      <c r="I101" s="292">
        <v>0</v>
      </c>
      <c r="J101" s="292">
        <v>0</v>
      </c>
      <c r="K101" s="292">
        <v>0</v>
      </c>
      <c r="L101" s="292">
        <v>0</v>
      </c>
      <c r="M101" s="292">
        <v>1</v>
      </c>
      <c r="N101" s="292">
        <v>1</v>
      </c>
      <c r="O101" s="292">
        <v>1</v>
      </c>
      <c r="P101" s="291" t="s">
        <v>250</v>
      </c>
      <c r="Q101" s="291" t="s">
        <v>66</v>
      </c>
      <c r="R101" s="291" t="s">
        <v>246</v>
      </c>
    </row>
    <row r="102" spans="1:18" x14ac:dyDescent="0.25">
      <c r="A102" s="291" t="s">
        <v>1012</v>
      </c>
      <c r="B102" s="291" t="s">
        <v>1011</v>
      </c>
      <c r="C102" s="292">
        <v>4</v>
      </c>
      <c r="D102" s="292">
        <v>0</v>
      </c>
      <c r="E102" s="292">
        <v>0</v>
      </c>
      <c r="F102" s="292">
        <v>0</v>
      </c>
      <c r="G102" s="292">
        <v>0</v>
      </c>
      <c r="H102" s="292">
        <v>4</v>
      </c>
      <c r="I102" s="292">
        <v>0</v>
      </c>
      <c r="J102" s="292">
        <v>0</v>
      </c>
      <c r="K102" s="292">
        <v>0</v>
      </c>
      <c r="L102" s="292">
        <v>0</v>
      </c>
      <c r="M102" s="292">
        <v>1</v>
      </c>
      <c r="N102" s="292">
        <v>1</v>
      </c>
      <c r="O102" s="292">
        <v>1</v>
      </c>
      <c r="P102" s="291" t="s">
        <v>250</v>
      </c>
      <c r="Q102" s="291" t="s">
        <v>66</v>
      </c>
      <c r="R102" s="291" t="s">
        <v>246</v>
      </c>
    </row>
    <row r="103" spans="1:18" x14ac:dyDescent="0.25">
      <c r="A103" s="291" t="s">
        <v>1010</v>
      </c>
      <c r="B103" s="291" t="s">
        <v>1009</v>
      </c>
      <c r="C103" s="292">
        <v>1.2300000190734863</v>
      </c>
      <c r="D103" s="292">
        <v>0</v>
      </c>
      <c r="E103" s="292">
        <v>0</v>
      </c>
      <c r="F103" s="292">
        <v>0</v>
      </c>
      <c r="G103" s="292">
        <v>0</v>
      </c>
      <c r="H103" s="292">
        <v>1.2300000190734863</v>
      </c>
      <c r="I103" s="292">
        <v>0</v>
      </c>
      <c r="J103" s="292">
        <v>0</v>
      </c>
      <c r="K103" s="292">
        <v>0</v>
      </c>
      <c r="L103" s="292">
        <v>0</v>
      </c>
      <c r="M103" s="292">
        <v>1</v>
      </c>
      <c r="N103" s="292">
        <v>1</v>
      </c>
      <c r="O103" s="292">
        <v>1</v>
      </c>
      <c r="P103" s="291" t="s">
        <v>250</v>
      </c>
      <c r="Q103" s="291" t="s">
        <v>66</v>
      </c>
      <c r="R103" s="291" t="s">
        <v>246</v>
      </c>
    </row>
    <row r="104" spans="1:18" x14ac:dyDescent="0.25">
      <c r="A104" s="291" t="s">
        <v>1008</v>
      </c>
      <c r="B104" s="291" t="s">
        <v>1007</v>
      </c>
      <c r="C104" s="292">
        <v>1.2300000190734863</v>
      </c>
      <c r="D104" s="292">
        <v>0</v>
      </c>
      <c r="E104" s="292">
        <v>0</v>
      </c>
      <c r="F104" s="292">
        <v>0</v>
      </c>
      <c r="G104" s="292">
        <v>0</v>
      </c>
      <c r="H104" s="292">
        <v>1.2300000190734863</v>
      </c>
      <c r="I104" s="292">
        <v>0</v>
      </c>
      <c r="J104" s="292">
        <v>0</v>
      </c>
      <c r="K104" s="292">
        <v>0</v>
      </c>
      <c r="L104" s="292">
        <v>0</v>
      </c>
      <c r="M104" s="292">
        <v>1</v>
      </c>
      <c r="N104" s="292">
        <v>1</v>
      </c>
      <c r="O104" s="292">
        <v>1</v>
      </c>
      <c r="P104" s="291" t="s">
        <v>250</v>
      </c>
      <c r="Q104" s="291" t="s">
        <v>66</v>
      </c>
      <c r="R104" s="291" t="s">
        <v>246</v>
      </c>
    </row>
    <row r="105" spans="1:18" ht="30" x14ac:dyDescent="0.25">
      <c r="A105" s="291" t="s">
        <v>1006</v>
      </c>
      <c r="B105" s="291" t="s">
        <v>1005</v>
      </c>
      <c r="C105" s="292">
        <v>4</v>
      </c>
      <c r="D105" s="292">
        <v>0</v>
      </c>
      <c r="E105" s="292">
        <v>0</v>
      </c>
      <c r="F105" s="292">
        <v>0</v>
      </c>
      <c r="G105" s="292">
        <v>0</v>
      </c>
      <c r="H105" s="292">
        <v>4</v>
      </c>
      <c r="I105" s="292">
        <v>0</v>
      </c>
      <c r="J105" s="292">
        <v>0</v>
      </c>
      <c r="K105" s="292">
        <v>0</v>
      </c>
      <c r="L105" s="292">
        <v>0</v>
      </c>
      <c r="M105" s="292">
        <v>1</v>
      </c>
      <c r="N105" s="292">
        <v>1</v>
      </c>
      <c r="O105" s="292">
        <v>1</v>
      </c>
      <c r="P105" s="291" t="s">
        <v>250</v>
      </c>
      <c r="Q105" s="291" t="s">
        <v>66</v>
      </c>
      <c r="R105" s="291" t="s">
        <v>246</v>
      </c>
    </row>
    <row r="106" spans="1:18" ht="30" x14ac:dyDescent="0.25">
      <c r="A106" s="291" t="s">
        <v>1004</v>
      </c>
      <c r="B106" s="291" t="s">
        <v>1003</v>
      </c>
      <c r="C106" s="292">
        <v>7.8000001907348633</v>
      </c>
      <c r="D106" s="292">
        <v>0</v>
      </c>
      <c r="E106" s="292">
        <v>0</v>
      </c>
      <c r="F106" s="292">
        <v>0</v>
      </c>
      <c r="G106" s="292">
        <v>0</v>
      </c>
      <c r="H106" s="292">
        <v>7.8000001907348633</v>
      </c>
      <c r="I106" s="292">
        <v>0</v>
      </c>
      <c r="J106" s="292">
        <v>0</v>
      </c>
      <c r="K106" s="292">
        <v>0</v>
      </c>
      <c r="L106" s="292">
        <v>0</v>
      </c>
      <c r="M106" s="292">
        <v>1</v>
      </c>
      <c r="N106" s="292">
        <v>1</v>
      </c>
      <c r="O106" s="292">
        <v>1</v>
      </c>
      <c r="P106" s="291" t="s">
        <v>250</v>
      </c>
      <c r="Q106" s="291" t="s">
        <v>66</v>
      </c>
      <c r="R106" s="291" t="s">
        <v>246</v>
      </c>
    </row>
    <row r="107" spans="1:18" x14ac:dyDescent="0.25">
      <c r="A107" s="291" t="s">
        <v>1002</v>
      </c>
      <c r="B107" s="291" t="s">
        <v>1001</v>
      </c>
      <c r="C107" s="292">
        <v>60</v>
      </c>
      <c r="D107" s="292">
        <v>0</v>
      </c>
      <c r="E107" s="292">
        <v>0</v>
      </c>
      <c r="F107" s="292">
        <v>0</v>
      </c>
      <c r="G107" s="292">
        <v>0</v>
      </c>
      <c r="H107" s="292">
        <v>60</v>
      </c>
      <c r="I107" s="292">
        <v>0</v>
      </c>
      <c r="J107" s="292">
        <v>0</v>
      </c>
      <c r="K107" s="292">
        <v>0</v>
      </c>
      <c r="L107" s="292">
        <v>0</v>
      </c>
      <c r="M107" s="292">
        <v>1</v>
      </c>
      <c r="N107" s="292">
        <v>1</v>
      </c>
      <c r="O107" s="292">
        <v>1</v>
      </c>
      <c r="P107" s="291" t="s">
        <v>250</v>
      </c>
      <c r="Q107" s="291" t="s">
        <v>66</v>
      </c>
      <c r="R107" s="291" t="s">
        <v>246</v>
      </c>
    </row>
    <row r="108" spans="1:18" x14ac:dyDescent="0.25">
      <c r="A108" s="291" t="s">
        <v>1000</v>
      </c>
      <c r="B108" s="291" t="s">
        <v>999</v>
      </c>
      <c r="C108" s="292">
        <v>4</v>
      </c>
      <c r="D108" s="292">
        <v>0</v>
      </c>
      <c r="E108" s="292">
        <v>0</v>
      </c>
      <c r="F108" s="292">
        <v>0</v>
      </c>
      <c r="G108" s="292">
        <v>0</v>
      </c>
      <c r="H108" s="292">
        <v>4</v>
      </c>
      <c r="I108" s="292">
        <v>0</v>
      </c>
      <c r="J108" s="292">
        <v>0</v>
      </c>
      <c r="K108" s="292">
        <v>0</v>
      </c>
      <c r="L108" s="292">
        <v>0</v>
      </c>
      <c r="M108" s="292">
        <v>1</v>
      </c>
      <c r="N108" s="292">
        <v>1</v>
      </c>
      <c r="O108" s="292">
        <v>1</v>
      </c>
      <c r="P108" s="291" t="s">
        <v>250</v>
      </c>
      <c r="Q108" s="291" t="s">
        <v>66</v>
      </c>
      <c r="R108" s="291" t="s">
        <v>246</v>
      </c>
    </row>
    <row r="109" spans="1:18" x14ac:dyDescent="0.25">
      <c r="A109" s="291" t="s">
        <v>998</v>
      </c>
      <c r="B109" s="291" t="s">
        <v>997</v>
      </c>
      <c r="C109" s="292">
        <v>0.2800000011920929</v>
      </c>
      <c r="D109" s="292">
        <v>0</v>
      </c>
      <c r="E109" s="292">
        <v>0</v>
      </c>
      <c r="F109" s="292">
        <v>0</v>
      </c>
      <c r="G109" s="292">
        <v>0</v>
      </c>
      <c r="H109" s="292">
        <v>0.2800000011920929</v>
      </c>
      <c r="I109" s="292">
        <v>0</v>
      </c>
      <c r="J109" s="292">
        <v>0</v>
      </c>
      <c r="K109" s="292">
        <v>0</v>
      </c>
      <c r="L109" s="292">
        <v>0</v>
      </c>
      <c r="M109" s="292">
        <v>1</v>
      </c>
      <c r="N109" s="292">
        <v>1</v>
      </c>
      <c r="O109" s="292">
        <v>1</v>
      </c>
      <c r="P109" s="291" t="s">
        <v>250</v>
      </c>
      <c r="Q109" s="291" t="s">
        <v>66</v>
      </c>
      <c r="R109" s="291" t="s">
        <v>246</v>
      </c>
    </row>
    <row r="110" spans="1:18" x14ac:dyDescent="0.25">
      <c r="A110" s="291" t="s">
        <v>996</v>
      </c>
      <c r="B110" s="291" t="s">
        <v>995</v>
      </c>
      <c r="C110" s="292">
        <v>15.199999809265137</v>
      </c>
      <c r="D110" s="292">
        <v>0</v>
      </c>
      <c r="E110" s="292">
        <v>0</v>
      </c>
      <c r="F110" s="292">
        <v>0</v>
      </c>
      <c r="G110" s="292">
        <v>0</v>
      </c>
      <c r="H110" s="292">
        <v>15.199999809265137</v>
      </c>
      <c r="I110" s="292">
        <v>0</v>
      </c>
      <c r="J110" s="292">
        <v>0</v>
      </c>
      <c r="K110" s="292">
        <v>0</v>
      </c>
      <c r="L110" s="292">
        <v>0</v>
      </c>
      <c r="M110" s="292">
        <v>1</v>
      </c>
      <c r="N110" s="292">
        <v>1</v>
      </c>
      <c r="O110" s="292">
        <v>1</v>
      </c>
      <c r="P110" s="291" t="s">
        <v>250</v>
      </c>
      <c r="Q110" s="291" t="s">
        <v>411</v>
      </c>
      <c r="R110" s="291" t="s">
        <v>246</v>
      </c>
    </row>
    <row r="111" spans="1:18" x14ac:dyDescent="0.25">
      <c r="A111" s="291" t="s">
        <v>994</v>
      </c>
      <c r="B111" s="291" t="s">
        <v>993</v>
      </c>
      <c r="C111" s="292">
        <v>7</v>
      </c>
      <c r="D111" s="292">
        <v>0</v>
      </c>
      <c r="E111" s="292">
        <v>0</v>
      </c>
      <c r="F111" s="292">
        <v>0</v>
      </c>
      <c r="G111" s="292">
        <v>0</v>
      </c>
      <c r="H111" s="292">
        <v>7</v>
      </c>
      <c r="I111" s="292">
        <v>0</v>
      </c>
      <c r="J111" s="292">
        <v>0</v>
      </c>
      <c r="K111" s="292">
        <v>0</v>
      </c>
      <c r="L111" s="292">
        <v>0</v>
      </c>
      <c r="M111" s="292">
        <v>1</v>
      </c>
      <c r="N111" s="292">
        <v>1</v>
      </c>
      <c r="O111" s="292">
        <v>1</v>
      </c>
      <c r="P111" s="291" t="s">
        <v>250</v>
      </c>
      <c r="Q111" s="291" t="s">
        <v>279</v>
      </c>
      <c r="R111" s="291" t="s">
        <v>246</v>
      </c>
    </row>
    <row r="112" spans="1:18" x14ac:dyDescent="0.25">
      <c r="A112" s="291" t="s">
        <v>992</v>
      </c>
      <c r="B112" s="291" t="s">
        <v>991</v>
      </c>
      <c r="C112" s="292">
        <v>2.5</v>
      </c>
      <c r="D112" s="292">
        <v>0</v>
      </c>
      <c r="E112" s="292">
        <v>0</v>
      </c>
      <c r="F112" s="292">
        <v>0</v>
      </c>
      <c r="G112" s="292">
        <v>0</v>
      </c>
      <c r="H112" s="292">
        <v>2.5</v>
      </c>
      <c r="I112" s="292">
        <v>0</v>
      </c>
      <c r="J112" s="292">
        <v>0</v>
      </c>
      <c r="K112" s="292">
        <v>0</v>
      </c>
      <c r="L112" s="292">
        <v>0</v>
      </c>
      <c r="M112" s="292">
        <v>1</v>
      </c>
      <c r="N112" s="292">
        <v>1</v>
      </c>
      <c r="O112" s="292">
        <v>1</v>
      </c>
      <c r="P112" s="291" t="s">
        <v>250</v>
      </c>
      <c r="Q112" s="291" t="s">
        <v>279</v>
      </c>
      <c r="R112" s="291" t="s">
        <v>246</v>
      </c>
    </row>
    <row r="113" spans="1:18" x14ac:dyDescent="0.25">
      <c r="A113" s="291" t="s">
        <v>990</v>
      </c>
      <c r="B113" s="291" t="s">
        <v>989</v>
      </c>
      <c r="C113" s="292">
        <v>2.25</v>
      </c>
      <c r="D113" s="292">
        <v>0</v>
      </c>
      <c r="E113" s="292">
        <v>0</v>
      </c>
      <c r="F113" s="292">
        <v>0</v>
      </c>
      <c r="G113" s="292">
        <v>0</v>
      </c>
      <c r="H113" s="292">
        <v>2.25</v>
      </c>
      <c r="I113" s="292">
        <v>0</v>
      </c>
      <c r="J113" s="292">
        <v>0</v>
      </c>
      <c r="K113" s="292">
        <v>0</v>
      </c>
      <c r="L113" s="292">
        <v>0</v>
      </c>
      <c r="M113" s="292">
        <v>1</v>
      </c>
      <c r="N113" s="292">
        <v>1</v>
      </c>
      <c r="O113" s="292">
        <v>1</v>
      </c>
      <c r="P113" s="291" t="s">
        <v>250</v>
      </c>
      <c r="Q113" s="291" t="s">
        <v>66</v>
      </c>
      <c r="R113" s="291" t="s">
        <v>246</v>
      </c>
    </row>
    <row r="114" spans="1:18" x14ac:dyDescent="0.25">
      <c r="A114" s="291" t="s">
        <v>988</v>
      </c>
      <c r="B114" s="291" t="s">
        <v>987</v>
      </c>
      <c r="C114" s="292">
        <v>2.25</v>
      </c>
      <c r="D114" s="292">
        <v>0</v>
      </c>
      <c r="E114" s="292">
        <v>0</v>
      </c>
      <c r="F114" s="292">
        <v>0</v>
      </c>
      <c r="G114" s="292">
        <v>0</v>
      </c>
      <c r="H114" s="292">
        <v>2.25</v>
      </c>
      <c r="I114" s="292">
        <v>0</v>
      </c>
      <c r="J114" s="292">
        <v>0</v>
      </c>
      <c r="K114" s="292">
        <v>0</v>
      </c>
      <c r="L114" s="292">
        <v>0</v>
      </c>
      <c r="M114" s="292">
        <v>1</v>
      </c>
      <c r="N114" s="292">
        <v>1</v>
      </c>
      <c r="O114" s="292">
        <v>1</v>
      </c>
      <c r="P114" s="291" t="s">
        <v>250</v>
      </c>
      <c r="Q114" s="291" t="s">
        <v>66</v>
      </c>
      <c r="R114" s="291" t="s">
        <v>246</v>
      </c>
    </row>
    <row r="115" spans="1:18" ht="30" x14ac:dyDescent="0.25">
      <c r="A115" s="291" t="s">
        <v>986</v>
      </c>
      <c r="B115" s="291" t="s">
        <v>985</v>
      </c>
      <c r="C115" s="292">
        <v>1.0900000333786011</v>
      </c>
      <c r="D115" s="292">
        <v>0</v>
      </c>
      <c r="E115" s="292">
        <v>0</v>
      </c>
      <c r="F115" s="292">
        <v>0</v>
      </c>
      <c r="G115" s="292">
        <v>0</v>
      </c>
      <c r="H115" s="292">
        <v>1.0900000333786011</v>
      </c>
      <c r="I115" s="292">
        <v>0</v>
      </c>
      <c r="J115" s="292">
        <v>0</v>
      </c>
      <c r="K115" s="292">
        <v>0</v>
      </c>
      <c r="L115" s="292">
        <v>0</v>
      </c>
      <c r="M115" s="292">
        <v>1</v>
      </c>
      <c r="N115" s="292">
        <v>1</v>
      </c>
      <c r="O115" s="292">
        <v>1</v>
      </c>
      <c r="P115" s="291" t="s">
        <v>250</v>
      </c>
      <c r="Q115" s="291" t="s">
        <v>66</v>
      </c>
      <c r="R115" s="291" t="s">
        <v>246</v>
      </c>
    </row>
    <row r="116" spans="1:18" x14ac:dyDescent="0.25">
      <c r="A116" s="291" t="s">
        <v>984</v>
      </c>
      <c r="B116" s="291" t="s">
        <v>983</v>
      </c>
      <c r="C116" s="292">
        <v>0.33300000429153442</v>
      </c>
      <c r="D116" s="292">
        <v>0</v>
      </c>
      <c r="E116" s="292">
        <v>0</v>
      </c>
      <c r="F116" s="292">
        <v>0</v>
      </c>
      <c r="G116" s="292">
        <v>0</v>
      </c>
      <c r="H116" s="292">
        <v>0.33300000429153442</v>
      </c>
      <c r="I116" s="292">
        <v>0</v>
      </c>
      <c r="J116" s="292">
        <v>0</v>
      </c>
      <c r="K116" s="292">
        <v>0</v>
      </c>
      <c r="L116" s="292">
        <v>0</v>
      </c>
      <c r="M116" s="292">
        <v>1</v>
      </c>
      <c r="N116" s="292">
        <v>1</v>
      </c>
      <c r="O116" s="292">
        <v>1</v>
      </c>
      <c r="P116" s="291" t="s">
        <v>250</v>
      </c>
      <c r="Q116" s="291" t="s">
        <v>66</v>
      </c>
      <c r="R116" s="291" t="s">
        <v>246</v>
      </c>
    </row>
    <row r="117" spans="1:18" x14ac:dyDescent="0.25">
      <c r="A117" s="291" t="s">
        <v>982</v>
      </c>
      <c r="B117" s="291" t="s">
        <v>981</v>
      </c>
      <c r="C117" s="292">
        <v>0.33300000429153442</v>
      </c>
      <c r="D117" s="292">
        <v>0</v>
      </c>
      <c r="E117" s="292">
        <v>0</v>
      </c>
      <c r="F117" s="292">
        <v>0</v>
      </c>
      <c r="G117" s="292">
        <v>0</v>
      </c>
      <c r="H117" s="292">
        <v>0.33300000429153442</v>
      </c>
      <c r="I117" s="292">
        <v>0</v>
      </c>
      <c r="J117" s="292">
        <v>0</v>
      </c>
      <c r="K117" s="292">
        <v>0</v>
      </c>
      <c r="L117" s="292">
        <v>0</v>
      </c>
      <c r="M117" s="292">
        <v>1</v>
      </c>
      <c r="N117" s="292">
        <v>1</v>
      </c>
      <c r="O117" s="292">
        <v>1</v>
      </c>
      <c r="P117" s="291" t="s">
        <v>250</v>
      </c>
      <c r="Q117" s="291" t="s">
        <v>66</v>
      </c>
      <c r="R117" s="291" t="s">
        <v>246</v>
      </c>
    </row>
    <row r="118" spans="1:18" ht="30" x14ac:dyDescent="0.25">
      <c r="A118" s="291" t="s">
        <v>980</v>
      </c>
      <c r="B118" s="291" t="s">
        <v>979</v>
      </c>
      <c r="C118" s="292">
        <v>0.56999999284744263</v>
      </c>
      <c r="D118" s="292">
        <v>0</v>
      </c>
      <c r="E118" s="292">
        <v>0</v>
      </c>
      <c r="F118" s="292">
        <v>0</v>
      </c>
      <c r="G118" s="292">
        <v>0</v>
      </c>
      <c r="H118" s="292">
        <v>0.56999999284744263</v>
      </c>
      <c r="I118" s="292">
        <v>0</v>
      </c>
      <c r="J118" s="292">
        <v>0</v>
      </c>
      <c r="K118" s="292">
        <v>0</v>
      </c>
      <c r="L118" s="292">
        <v>0</v>
      </c>
      <c r="M118" s="292">
        <v>1</v>
      </c>
      <c r="N118" s="292">
        <v>1</v>
      </c>
      <c r="O118" s="292">
        <v>1</v>
      </c>
      <c r="P118" s="291" t="s">
        <v>250</v>
      </c>
      <c r="Q118" s="291" t="s">
        <v>66</v>
      </c>
      <c r="R118" s="291" t="s">
        <v>246</v>
      </c>
    </row>
    <row r="119" spans="1:18" ht="30" x14ac:dyDescent="0.25">
      <c r="A119" s="291" t="s">
        <v>978</v>
      </c>
      <c r="B119" s="291" t="s">
        <v>977</v>
      </c>
      <c r="C119" s="292">
        <v>0.97000002861022949</v>
      </c>
      <c r="D119" s="292">
        <v>0</v>
      </c>
      <c r="E119" s="292">
        <v>0</v>
      </c>
      <c r="F119" s="292">
        <v>0</v>
      </c>
      <c r="G119" s="292">
        <v>0</v>
      </c>
      <c r="H119" s="292">
        <v>0.97000002861022949</v>
      </c>
      <c r="I119" s="292">
        <v>0</v>
      </c>
      <c r="J119" s="292">
        <v>0</v>
      </c>
      <c r="K119" s="292">
        <v>0</v>
      </c>
      <c r="L119" s="292">
        <v>0</v>
      </c>
      <c r="M119" s="292">
        <v>1</v>
      </c>
      <c r="N119" s="292">
        <v>1</v>
      </c>
      <c r="O119" s="292">
        <v>1</v>
      </c>
      <c r="P119" s="291" t="s">
        <v>250</v>
      </c>
      <c r="Q119" s="291" t="s">
        <v>66</v>
      </c>
      <c r="R119" s="291" t="s">
        <v>246</v>
      </c>
    </row>
    <row r="120" spans="1:18" x14ac:dyDescent="0.25">
      <c r="A120" s="291" t="s">
        <v>976</v>
      </c>
      <c r="B120" s="291" t="s">
        <v>975</v>
      </c>
      <c r="C120" s="292">
        <v>0.55000001192092896</v>
      </c>
      <c r="D120" s="292">
        <v>0</v>
      </c>
      <c r="E120" s="292">
        <v>0</v>
      </c>
      <c r="F120" s="292">
        <v>0</v>
      </c>
      <c r="G120" s="292">
        <v>0</v>
      </c>
      <c r="H120" s="292">
        <v>0.55000001192092896</v>
      </c>
      <c r="I120" s="292">
        <v>0</v>
      </c>
      <c r="J120" s="292">
        <v>0</v>
      </c>
      <c r="K120" s="292">
        <v>0</v>
      </c>
      <c r="L120" s="292">
        <v>0</v>
      </c>
      <c r="M120" s="292">
        <v>1</v>
      </c>
      <c r="N120" s="292">
        <v>1</v>
      </c>
      <c r="O120" s="292">
        <v>1</v>
      </c>
      <c r="P120" s="291" t="s">
        <v>250</v>
      </c>
      <c r="Q120" s="291" t="s">
        <v>66</v>
      </c>
      <c r="R120" s="291" t="s">
        <v>246</v>
      </c>
    </row>
    <row r="121" spans="1:18" ht="30" x14ac:dyDescent="0.25">
      <c r="A121" s="291" t="s">
        <v>974</v>
      </c>
      <c r="B121" s="291" t="s">
        <v>973</v>
      </c>
      <c r="C121" s="292">
        <v>0.79000002145767212</v>
      </c>
      <c r="D121" s="292">
        <v>0</v>
      </c>
      <c r="E121" s="292">
        <v>0</v>
      </c>
      <c r="F121" s="292">
        <v>0</v>
      </c>
      <c r="G121" s="292">
        <v>0</v>
      </c>
      <c r="H121" s="292">
        <v>0.79000002145767212</v>
      </c>
      <c r="I121" s="292">
        <v>0</v>
      </c>
      <c r="J121" s="292">
        <v>0</v>
      </c>
      <c r="K121" s="292">
        <v>0</v>
      </c>
      <c r="L121" s="292">
        <v>0</v>
      </c>
      <c r="M121" s="292">
        <v>1</v>
      </c>
      <c r="N121" s="292">
        <v>1</v>
      </c>
      <c r="O121" s="292">
        <v>1</v>
      </c>
      <c r="P121" s="291" t="s">
        <v>250</v>
      </c>
      <c r="Q121" s="291" t="s">
        <v>66</v>
      </c>
      <c r="R121" s="291" t="s">
        <v>246</v>
      </c>
    </row>
    <row r="122" spans="1:18" ht="30" x14ac:dyDescent="0.25">
      <c r="A122" s="291" t="s">
        <v>972</v>
      </c>
      <c r="B122" s="291" t="s">
        <v>971</v>
      </c>
      <c r="C122" s="292">
        <v>0.47999998927116394</v>
      </c>
      <c r="D122" s="292">
        <v>0</v>
      </c>
      <c r="E122" s="292">
        <v>0</v>
      </c>
      <c r="F122" s="292">
        <v>0</v>
      </c>
      <c r="G122" s="292">
        <v>0</v>
      </c>
      <c r="H122" s="292">
        <v>0.47999998927116394</v>
      </c>
      <c r="I122" s="292">
        <v>0</v>
      </c>
      <c r="J122" s="292">
        <v>0</v>
      </c>
      <c r="K122" s="292">
        <v>0</v>
      </c>
      <c r="L122" s="292">
        <v>0</v>
      </c>
      <c r="M122" s="292">
        <v>1</v>
      </c>
      <c r="N122" s="292">
        <v>1</v>
      </c>
      <c r="O122" s="292">
        <v>1</v>
      </c>
      <c r="P122" s="291" t="s">
        <v>250</v>
      </c>
      <c r="Q122" s="291" t="s">
        <v>66</v>
      </c>
      <c r="R122" s="291" t="s">
        <v>246</v>
      </c>
    </row>
    <row r="123" spans="1:18" x14ac:dyDescent="0.25">
      <c r="A123" s="291" t="s">
        <v>970</v>
      </c>
      <c r="B123" s="291" t="s">
        <v>969</v>
      </c>
      <c r="C123" s="292">
        <v>4.380000114440918</v>
      </c>
      <c r="D123" s="292">
        <v>0</v>
      </c>
      <c r="E123" s="292">
        <v>0</v>
      </c>
      <c r="F123" s="292">
        <v>0</v>
      </c>
      <c r="G123" s="292">
        <v>0</v>
      </c>
      <c r="H123" s="292">
        <v>4.380000114440918</v>
      </c>
      <c r="I123" s="292">
        <v>0</v>
      </c>
      <c r="J123" s="292">
        <v>0</v>
      </c>
      <c r="K123" s="292">
        <v>0</v>
      </c>
      <c r="L123" s="292">
        <v>0</v>
      </c>
      <c r="M123" s="292">
        <v>1</v>
      </c>
      <c r="N123" s="292">
        <v>1</v>
      </c>
      <c r="O123" s="292">
        <v>1</v>
      </c>
      <c r="P123" s="291" t="s">
        <v>250</v>
      </c>
      <c r="Q123" s="291" t="s">
        <v>279</v>
      </c>
      <c r="R123" s="291" t="s">
        <v>246</v>
      </c>
    </row>
    <row r="124" spans="1:18" ht="30" x14ac:dyDescent="0.25">
      <c r="A124" s="291" t="s">
        <v>968</v>
      </c>
      <c r="B124" s="291" t="s">
        <v>967</v>
      </c>
      <c r="C124" s="292">
        <v>0.79000002145767212</v>
      </c>
      <c r="D124" s="292">
        <v>0</v>
      </c>
      <c r="E124" s="292">
        <v>0</v>
      </c>
      <c r="F124" s="292">
        <v>0</v>
      </c>
      <c r="G124" s="292">
        <v>0</v>
      </c>
      <c r="H124" s="292">
        <v>0.79000002145767212</v>
      </c>
      <c r="I124" s="292">
        <v>0</v>
      </c>
      <c r="J124" s="292">
        <v>0</v>
      </c>
      <c r="K124" s="292">
        <v>0</v>
      </c>
      <c r="L124" s="292">
        <v>0</v>
      </c>
      <c r="M124" s="292">
        <v>1</v>
      </c>
      <c r="N124" s="292">
        <v>1</v>
      </c>
      <c r="O124" s="292">
        <v>1</v>
      </c>
      <c r="P124" s="291" t="s">
        <v>250</v>
      </c>
      <c r="Q124" s="291" t="s">
        <v>66</v>
      </c>
      <c r="R124" s="291" t="s">
        <v>246</v>
      </c>
    </row>
    <row r="125" spans="1:18" x14ac:dyDescent="0.25">
      <c r="A125" s="291" t="s">
        <v>966</v>
      </c>
      <c r="B125" s="291" t="s">
        <v>965</v>
      </c>
      <c r="C125" s="292">
        <v>1.2300000190734863</v>
      </c>
      <c r="D125" s="292">
        <v>0</v>
      </c>
      <c r="E125" s="292">
        <v>0</v>
      </c>
      <c r="F125" s="292">
        <v>0</v>
      </c>
      <c r="G125" s="292">
        <v>0</v>
      </c>
      <c r="H125" s="292">
        <v>1.2300000190734863</v>
      </c>
      <c r="I125" s="292">
        <v>0</v>
      </c>
      <c r="J125" s="292">
        <v>0</v>
      </c>
      <c r="K125" s="292">
        <v>0</v>
      </c>
      <c r="L125" s="292">
        <v>0</v>
      </c>
      <c r="M125" s="292">
        <v>1</v>
      </c>
      <c r="N125" s="292">
        <v>1</v>
      </c>
      <c r="O125" s="292">
        <v>1</v>
      </c>
      <c r="P125" s="291" t="s">
        <v>250</v>
      </c>
      <c r="Q125" s="291" t="s">
        <v>66</v>
      </c>
      <c r="R125" s="291" t="s">
        <v>246</v>
      </c>
    </row>
    <row r="126" spans="1:18" ht="30" x14ac:dyDescent="0.25">
      <c r="A126" s="291" t="s">
        <v>964</v>
      </c>
      <c r="B126" s="291" t="s">
        <v>963</v>
      </c>
      <c r="C126" s="292">
        <v>0</v>
      </c>
      <c r="D126" s="292">
        <v>1.1699999570846558</v>
      </c>
      <c r="E126" s="292">
        <v>2.8499999046325684</v>
      </c>
      <c r="F126" s="292">
        <v>3.7599999904632568</v>
      </c>
      <c r="G126" s="292">
        <v>4.5500001907348633</v>
      </c>
      <c r="H126" s="292">
        <v>0</v>
      </c>
      <c r="I126" s="292">
        <v>1.3999999761581421</v>
      </c>
      <c r="J126" s="292">
        <v>4.1999998092651367</v>
      </c>
      <c r="K126" s="292">
        <v>4.5500001907348633</v>
      </c>
      <c r="L126" s="292">
        <v>6.3000001907348633</v>
      </c>
      <c r="M126" s="292">
        <v>45.534698486328125</v>
      </c>
      <c r="N126" s="292">
        <v>38.455101013183594</v>
      </c>
      <c r="O126" s="292">
        <v>20.756099700927734</v>
      </c>
      <c r="P126" s="291" t="s">
        <v>250</v>
      </c>
      <c r="Q126" s="291" t="s">
        <v>66</v>
      </c>
      <c r="R126" s="291" t="s">
        <v>246</v>
      </c>
    </row>
    <row r="127" spans="1:18" x14ac:dyDescent="0.25">
      <c r="A127" s="291" t="s">
        <v>962</v>
      </c>
      <c r="B127" s="291" t="s">
        <v>961</v>
      </c>
      <c r="C127" s="292">
        <v>2.25</v>
      </c>
      <c r="D127" s="292">
        <v>0</v>
      </c>
      <c r="E127" s="292">
        <v>0</v>
      </c>
      <c r="F127" s="292">
        <v>0</v>
      </c>
      <c r="G127" s="292">
        <v>0</v>
      </c>
      <c r="H127" s="292">
        <v>2.25</v>
      </c>
      <c r="I127" s="292">
        <v>0</v>
      </c>
      <c r="J127" s="292">
        <v>0</v>
      </c>
      <c r="K127" s="292">
        <v>0</v>
      </c>
      <c r="L127" s="292">
        <v>0</v>
      </c>
      <c r="M127" s="292">
        <v>1</v>
      </c>
      <c r="N127" s="292">
        <v>1</v>
      </c>
      <c r="O127" s="292">
        <v>1</v>
      </c>
      <c r="P127" s="291" t="s">
        <v>250</v>
      </c>
      <c r="Q127" s="291" t="s">
        <v>66</v>
      </c>
      <c r="R127" s="291" t="s">
        <v>246</v>
      </c>
    </row>
    <row r="128" spans="1:18" x14ac:dyDescent="0.25">
      <c r="A128" s="291" t="s">
        <v>960</v>
      </c>
      <c r="B128" s="291" t="s">
        <v>959</v>
      </c>
      <c r="C128" s="292">
        <v>2.75</v>
      </c>
      <c r="D128" s="292">
        <v>0</v>
      </c>
      <c r="E128" s="292">
        <v>0</v>
      </c>
      <c r="F128" s="292">
        <v>0</v>
      </c>
      <c r="G128" s="292">
        <v>0</v>
      </c>
      <c r="H128" s="292">
        <v>2.75</v>
      </c>
      <c r="I128" s="292">
        <v>0</v>
      </c>
      <c r="J128" s="292">
        <v>0</v>
      </c>
      <c r="K128" s="292">
        <v>0</v>
      </c>
      <c r="L128" s="292">
        <v>0</v>
      </c>
      <c r="M128" s="292">
        <v>1</v>
      </c>
      <c r="N128" s="292">
        <v>1</v>
      </c>
      <c r="O128" s="292">
        <v>1</v>
      </c>
      <c r="P128" s="291" t="s">
        <v>250</v>
      </c>
      <c r="Q128" s="291" t="s">
        <v>66</v>
      </c>
      <c r="R128" s="291" t="s">
        <v>246</v>
      </c>
    </row>
    <row r="129" spans="1:18" x14ac:dyDescent="0.25">
      <c r="A129" s="291" t="s">
        <v>958</v>
      </c>
      <c r="B129" s="291" t="s">
        <v>957</v>
      </c>
      <c r="C129" s="292">
        <v>0.79000002145767212</v>
      </c>
      <c r="D129" s="292">
        <v>0</v>
      </c>
      <c r="E129" s="292">
        <v>0</v>
      </c>
      <c r="F129" s="292">
        <v>0</v>
      </c>
      <c r="G129" s="292">
        <v>0</v>
      </c>
      <c r="H129" s="292">
        <v>0.79000002145767212</v>
      </c>
      <c r="I129" s="292">
        <v>0</v>
      </c>
      <c r="J129" s="292">
        <v>0</v>
      </c>
      <c r="K129" s="292">
        <v>0</v>
      </c>
      <c r="L129" s="292">
        <v>0</v>
      </c>
      <c r="M129" s="292">
        <v>1</v>
      </c>
      <c r="N129" s="292">
        <v>1</v>
      </c>
      <c r="O129" s="292">
        <v>1</v>
      </c>
      <c r="P129" s="291" t="s">
        <v>250</v>
      </c>
      <c r="Q129" s="291" t="s">
        <v>66</v>
      </c>
      <c r="R129" s="291" t="s">
        <v>246</v>
      </c>
    </row>
    <row r="130" spans="1:18" x14ac:dyDescent="0.25">
      <c r="A130" s="291" t="s">
        <v>956</v>
      </c>
      <c r="B130" s="291" t="s">
        <v>955</v>
      </c>
      <c r="C130" s="292">
        <v>0.79000002145767212</v>
      </c>
      <c r="D130" s="292">
        <v>0</v>
      </c>
      <c r="E130" s="292">
        <v>0</v>
      </c>
      <c r="F130" s="292">
        <v>0</v>
      </c>
      <c r="G130" s="292">
        <v>0</v>
      </c>
      <c r="H130" s="292">
        <v>0.79000002145767212</v>
      </c>
      <c r="I130" s="292">
        <v>0</v>
      </c>
      <c r="J130" s="292">
        <v>0</v>
      </c>
      <c r="K130" s="292">
        <v>0</v>
      </c>
      <c r="L130" s="292">
        <v>0</v>
      </c>
      <c r="M130" s="292">
        <v>1</v>
      </c>
      <c r="N130" s="292">
        <v>1</v>
      </c>
      <c r="O130" s="292">
        <v>1</v>
      </c>
      <c r="P130" s="291" t="s">
        <v>250</v>
      </c>
      <c r="Q130" s="291" t="s">
        <v>66</v>
      </c>
      <c r="R130" s="291" t="s">
        <v>246</v>
      </c>
    </row>
    <row r="131" spans="1:18" x14ac:dyDescent="0.25">
      <c r="A131" s="291" t="s">
        <v>954</v>
      </c>
      <c r="B131" s="291" t="s">
        <v>953</v>
      </c>
      <c r="C131" s="292">
        <v>4.4000000953674316</v>
      </c>
      <c r="D131" s="292">
        <v>0</v>
      </c>
      <c r="E131" s="292">
        <v>0</v>
      </c>
      <c r="F131" s="292">
        <v>0</v>
      </c>
      <c r="G131" s="292">
        <v>0</v>
      </c>
      <c r="H131" s="292">
        <v>4.4000000953674316</v>
      </c>
      <c r="I131" s="292">
        <v>0</v>
      </c>
      <c r="J131" s="292">
        <v>0</v>
      </c>
      <c r="K131" s="292">
        <v>0</v>
      </c>
      <c r="L131" s="292">
        <v>0</v>
      </c>
      <c r="M131" s="292">
        <v>1</v>
      </c>
      <c r="N131" s="292">
        <v>1</v>
      </c>
      <c r="O131" s="292">
        <v>1</v>
      </c>
      <c r="P131" s="291" t="s">
        <v>250</v>
      </c>
      <c r="Q131" s="291" t="s">
        <v>66</v>
      </c>
      <c r="R131" s="291" t="s">
        <v>246</v>
      </c>
    </row>
    <row r="132" spans="1:18" x14ac:dyDescent="0.25">
      <c r="A132" s="291" t="s">
        <v>952</v>
      </c>
      <c r="B132" s="291" t="s">
        <v>951</v>
      </c>
      <c r="C132" s="292">
        <v>0.2800000011920929</v>
      </c>
      <c r="D132" s="292">
        <v>0</v>
      </c>
      <c r="E132" s="292">
        <v>0</v>
      </c>
      <c r="F132" s="292">
        <v>0</v>
      </c>
      <c r="G132" s="292">
        <v>0</v>
      </c>
      <c r="H132" s="292">
        <v>0.2800000011920929</v>
      </c>
      <c r="I132" s="292">
        <v>0</v>
      </c>
      <c r="J132" s="292">
        <v>0</v>
      </c>
      <c r="K132" s="292">
        <v>0</v>
      </c>
      <c r="L132" s="292">
        <v>0</v>
      </c>
      <c r="M132" s="292">
        <v>1</v>
      </c>
      <c r="N132" s="292">
        <v>1</v>
      </c>
      <c r="O132" s="292">
        <v>1</v>
      </c>
      <c r="P132" s="291" t="s">
        <v>250</v>
      </c>
      <c r="Q132" s="291" t="s">
        <v>66</v>
      </c>
      <c r="R132" s="291" t="s">
        <v>246</v>
      </c>
    </row>
    <row r="133" spans="1:18" x14ac:dyDescent="0.25">
      <c r="A133" s="291" t="s">
        <v>950</v>
      </c>
      <c r="B133" s="291" t="s">
        <v>949</v>
      </c>
      <c r="C133" s="292">
        <v>0.60000002384185791</v>
      </c>
      <c r="D133" s="292">
        <v>0</v>
      </c>
      <c r="E133" s="292">
        <v>0</v>
      </c>
      <c r="F133" s="292">
        <v>0</v>
      </c>
      <c r="G133" s="292">
        <v>0</v>
      </c>
      <c r="H133" s="292">
        <v>0.60000002384185791</v>
      </c>
      <c r="I133" s="292">
        <v>0</v>
      </c>
      <c r="J133" s="292">
        <v>0</v>
      </c>
      <c r="K133" s="292">
        <v>0</v>
      </c>
      <c r="L133" s="292">
        <v>0</v>
      </c>
      <c r="M133" s="292">
        <v>1</v>
      </c>
      <c r="N133" s="292">
        <v>1</v>
      </c>
      <c r="O133" s="292">
        <v>1</v>
      </c>
      <c r="P133" s="291" t="s">
        <v>250</v>
      </c>
      <c r="Q133" s="291" t="s">
        <v>66</v>
      </c>
      <c r="R133" s="291" t="s">
        <v>246</v>
      </c>
    </row>
    <row r="134" spans="1:18" x14ac:dyDescent="0.25">
      <c r="A134" s="291" t="s">
        <v>948</v>
      </c>
      <c r="B134" s="291" t="s">
        <v>947</v>
      </c>
      <c r="C134" s="292">
        <v>1.2300000190734863</v>
      </c>
      <c r="D134" s="292">
        <v>0</v>
      </c>
      <c r="E134" s="292">
        <v>0</v>
      </c>
      <c r="F134" s="292">
        <v>0</v>
      </c>
      <c r="G134" s="292">
        <v>0</v>
      </c>
      <c r="H134" s="292">
        <v>1.2300000190734863</v>
      </c>
      <c r="I134" s="292">
        <v>0</v>
      </c>
      <c r="J134" s="292">
        <v>0</v>
      </c>
      <c r="K134" s="292">
        <v>0</v>
      </c>
      <c r="L134" s="292">
        <v>0</v>
      </c>
      <c r="M134" s="292">
        <v>1</v>
      </c>
      <c r="N134" s="292">
        <v>1</v>
      </c>
      <c r="O134" s="292">
        <v>1</v>
      </c>
      <c r="P134" s="291" t="s">
        <v>250</v>
      </c>
      <c r="Q134" s="291" t="s">
        <v>66</v>
      </c>
      <c r="R134" s="291" t="s">
        <v>246</v>
      </c>
    </row>
    <row r="135" spans="1:18" ht="30" x14ac:dyDescent="0.25">
      <c r="A135" s="291" t="s">
        <v>946</v>
      </c>
      <c r="B135" s="291" t="s">
        <v>945</v>
      </c>
      <c r="C135" s="292">
        <v>4</v>
      </c>
      <c r="D135" s="292">
        <v>0</v>
      </c>
      <c r="E135" s="292">
        <v>0</v>
      </c>
      <c r="F135" s="292">
        <v>0</v>
      </c>
      <c r="G135" s="292">
        <v>0</v>
      </c>
      <c r="H135" s="292">
        <v>4</v>
      </c>
      <c r="I135" s="292">
        <v>0</v>
      </c>
      <c r="J135" s="292">
        <v>0</v>
      </c>
      <c r="K135" s="292">
        <v>0</v>
      </c>
      <c r="L135" s="292">
        <v>0</v>
      </c>
      <c r="M135" s="292">
        <v>1</v>
      </c>
      <c r="N135" s="292">
        <v>1</v>
      </c>
      <c r="O135" s="292">
        <v>1</v>
      </c>
      <c r="P135" s="291" t="s">
        <v>250</v>
      </c>
      <c r="Q135" s="291" t="s">
        <v>66</v>
      </c>
      <c r="R135" s="291" t="s">
        <v>246</v>
      </c>
    </row>
    <row r="136" spans="1:18" x14ac:dyDescent="0.25">
      <c r="A136" s="291" t="s">
        <v>944</v>
      </c>
      <c r="B136" s="291" t="s">
        <v>943</v>
      </c>
      <c r="C136" s="292">
        <v>1.2300000190734863</v>
      </c>
      <c r="D136" s="292">
        <v>0</v>
      </c>
      <c r="E136" s="292">
        <v>0</v>
      </c>
      <c r="F136" s="292">
        <v>0</v>
      </c>
      <c r="G136" s="292">
        <v>0</v>
      </c>
      <c r="H136" s="292">
        <v>1.2300000190734863</v>
      </c>
      <c r="I136" s="292">
        <v>0</v>
      </c>
      <c r="J136" s="292">
        <v>0</v>
      </c>
      <c r="K136" s="292">
        <v>0</v>
      </c>
      <c r="L136" s="292">
        <v>0</v>
      </c>
      <c r="M136" s="292">
        <v>1</v>
      </c>
      <c r="N136" s="292">
        <v>1</v>
      </c>
      <c r="O136" s="292">
        <v>1</v>
      </c>
      <c r="P136" s="291" t="s">
        <v>250</v>
      </c>
      <c r="Q136" s="291" t="s">
        <v>66</v>
      </c>
      <c r="R136" s="291" t="s">
        <v>246</v>
      </c>
    </row>
    <row r="137" spans="1:18" ht="30" x14ac:dyDescent="0.25">
      <c r="A137" s="291" t="s">
        <v>942</v>
      </c>
      <c r="B137" s="291" t="s">
        <v>941</v>
      </c>
      <c r="C137" s="292">
        <v>0</v>
      </c>
      <c r="D137" s="292">
        <v>1.2999999523162842</v>
      </c>
      <c r="E137" s="292">
        <v>7.5999999046325684</v>
      </c>
      <c r="F137" s="292">
        <v>4.8000001907348633</v>
      </c>
      <c r="G137" s="292">
        <v>4.5999999046325684</v>
      </c>
      <c r="H137" s="292">
        <v>0</v>
      </c>
      <c r="I137" s="292">
        <v>1.2999999523162842</v>
      </c>
      <c r="J137" s="292">
        <v>8.3999996185302734</v>
      </c>
      <c r="K137" s="292">
        <v>5.1999998092651367</v>
      </c>
      <c r="L137" s="292">
        <v>5.0999999046325684</v>
      </c>
      <c r="M137" s="292">
        <v>1</v>
      </c>
      <c r="N137" s="292">
        <v>1</v>
      </c>
      <c r="O137" s="292">
        <v>1</v>
      </c>
      <c r="P137" s="291" t="s">
        <v>250</v>
      </c>
      <c r="Q137" s="291" t="s">
        <v>279</v>
      </c>
      <c r="R137" s="291" t="s">
        <v>246</v>
      </c>
    </row>
    <row r="138" spans="1:18" x14ac:dyDescent="0.25">
      <c r="A138" s="291" t="s">
        <v>940</v>
      </c>
      <c r="B138" s="291" t="s">
        <v>939</v>
      </c>
      <c r="C138" s="292">
        <v>0.62999999523162842</v>
      </c>
      <c r="D138" s="292">
        <v>0</v>
      </c>
      <c r="E138" s="292">
        <v>0</v>
      </c>
      <c r="F138" s="292">
        <v>0</v>
      </c>
      <c r="G138" s="292">
        <v>0</v>
      </c>
      <c r="H138" s="292">
        <v>0.62999999523162842</v>
      </c>
      <c r="I138" s="292">
        <v>0</v>
      </c>
      <c r="J138" s="292">
        <v>0</v>
      </c>
      <c r="K138" s="292">
        <v>0</v>
      </c>
      <c r="L138" s="292">
        <v>0</v>
      </c>
      <c r="M138" s="292">
        <v>1</v>
      </c>
      <c r="N138" s="292">
        <v>1</v>
      </c>
      <c r="O138" s="292">
        <v>1</v>
      </c>
      <c r="P138" s="291" t="s">
        <v>250</v>
      </c>
      <c r="Q138" s="291" t="s">
        <v>279</v>
      </c>
      <c r="R138" s="291" t="s">
        <v>246</v>
      </c>
    </row>
    <row r="139" spans="1:18" x14ac:dyDescent="0.25">
      <c r="A139" s="291" t="s">
        <v>938</v>
      </c>
      <c r="B139" s="291" t="s">
        <v>937</v>
      </c>
      <c r="C139" s="292">
        <v>0.15000000596046448</v>
      </c>
      <c r="D139" s="292">
        <v>0</v>
      </c>
      <c r="E139" s="292">
        <v>0</v>
      </c>
      <c r="F139" s="292">
        <v>0</v>
      </c>
      <c r="G139" s="292">
        <v>0</v>
      </c>
      <c r="H139" s="292">
        <v>0.15000000596046448</v>
      </c>
      <c r="I139" s="292">
        <v>0</v>
      </c>
      <c r="J139" s="292">
        <v>0</v>
      </c>
      <c r="K139" s="292">
        <v>0</v>
      </c>
      <c r="L139" s="292">
        <v>0</v>
      </c>
      <c r="M139" s="292">
        <v>1</v>
      </c>
      <c r="N139" s="292">
        <v>1</v>
      </c>
      <c r="O139" s="292">
        <v>1</v>
      </c>
      <c r="P139" s="291" t="s">
        <v>250</v>
      </c>
      <c r="Q139" s="291" t="s">
        <v>66</v>
      </c>
      <c r="R139" s="291" t="s">
        <v>246</v>
      </c>
    </row>
    <row r="140" spans="1:18" x14ac:dyDescent="0.25">
      <c r="A140" s="291" t="s">
        <v>936</v>
      </c>
      <c r="B140" s="291" t="s">
        <v>935</v>
      </c>
      <c r="C140" s="292">
        <v>0.62999999523162842</v>
      </c>
      <c r="D140" s="292">
        <v>0</v>
      </c>
      <c r="E140" s="292">
        <v>0</v>
      </c>
      <c r="F140" s="292">
        <v>0</v>
      </c>
      <c r="G140" s="292">
        <v>0</v>
      </c>
      <c r="H140" s="292">
        <v>0.62999999523162842</v>
      </c>
      <c r="I140" s="292">
        <v>0</v>
      </c>
      <c r="J140" s="292">
        <v>0</v>
      </c>
      <c r="K140" s="292">
        <v>0</v>
      </c>
      <c r="L140" s="292">
        <v>0</v>
      </c>
      <c r="M140" s="292">
        <v>1</v>
      </c>
      <c r="N140" s="292">
        <v>1</v>
      </c>
      <c r="O140" s="292">
        <v>1</v>
      </c>
      <c r="P140" s="291" t="s">
        <v>250</v>
      </c>
      <c r="Q140" s="291" t="s">
        <v>66</v>
      </c>
      <c r="R140" s="291" t="s">
        <v>246</v>
      </c>
    </row>
    <row r="141" spans="1:18" x14ac:dyDescent="0.25">
      <c r="A141" s="291" t="s">
        <v>934</v>
      </c>
      <c r="B141" s="291" t="s">
        <v>933</v>
      </c>
      <c r="C141" s="292">
        <v>0</v>
      </c>
      <c r="D141" s="292">
        <v>72.985076904296875</v>
      </c>
      <c r="E141" s="292">
        <v>121.0447998046875</v>
      </c>
      <c r="F141" s="292">
        <v>167.61189270019531</v>
      </c>
      <c r="G141" s="292">
        <v>215.82090759277344</v>
      </c>
      <c r="H141" s="292">
        <v>0</v>
      </c>
      <c r="I141" s="292">
        <v>72.985076904296875</v>
      </c>
      <c r="J141" s="292">
        <v>121.0447998046875</v>
      </c>
      <c r="K141" s="292">
        <v>167.61189270019531</v>
      </c>
      <c r="L141" s="292">
        <v>215.82090759277344</v>
      </c>
      <c r="M141" s="292">
        <v>1</v>
      </c>
      <c r="N141" s="292">
        <v>1</v>
      </c>
      <c r="O141" s="292">
        <v>1</v>
      </c>
      <c r="P141" s="291" t="s">
        <v>247</v>
      </c>
      <c r="Q141" s="291" t="s">
        <v>66</v>
      </c>
      <c r="R141" s="291" t="s">
        <v>246</v>
      </c>
    </row>
    <row r="142" spans="1:18" x14ac:dyDescent="0.25">
      <c r="A142" s="291" t="s">
        <v>932</v>
      </c>
      <c r="B142" s="291" t="s">
        <v>931</v>
      </c>
      <c r="C142" s="292">
        <v>0</v>
      </c>
      <c r="D142" s="292">
        <v>112.38809967041016</v>
      </c>
      <c r="E142" s="292">
        <v>333.13430786132812</v>
      </c>
      <c r="F142" s="292">
        <v>439.40301513671875</v>
      </c>
      <c r="G142" s="292">
        <v>504.62689208984375</v>
      </c>
      <c r="H142" s="292">
        <v>0</v>
      </c>
      <c r="I142" s="292">
        <v>112.38809967041016</v>
      </c>
      <c r="J142" s="292">
        <v>333.13430786132812</v>
      </c>
      <c r="K142" s="292">
        <v>439.40301513671875</v>
      </c>
      <c r="L142" s="292">
        <v>504.62689208984375</v>
      </c>
      <c r="M142" s="292">
        <v>1</v>
      </c>
      <c r="N142" s="292">
        <v>1</v>
      </c>
      <c r="O142" s="292">
        <v>1</v>
      </c>
      <c r="P142" s="291" t="s">
        <v>247</v>
      </c>
      <c r="Q142" s="291" t="s">
        <v>66</v>
      </c>
      <c r="R142" s="291" t="s">
        <v>246</v>
      </c>
    </row>
    <row r="143" spans="1:18" x14ac:dyDescent="0.25">
      <c r="A143" s="291" t="s">
        <v>930</v>
      </c>
      <c r="B143" s="291" t="s">
        <v>929</v>
      </c>
      <c r="C143" s="292">
        <v>0</v>
      </c>
      <c r="D143" s="292">
        <v>54.029850006103516</v>
      </c>
      <c r="E143" s="292">
        <v>133.43280029296875</v>
      </c>
      <c r="F143" s="292">
        <v>174.77609252929687</v>
      </c>
      <c r="G143" s="292">
        <v>212.53729248046875</v>
      </c>
      <c r="H143" s="292">
        <v>0</v>
      </c>
      <c r="I143" s="292">
        <v>54.029899597167969</v>
      </c>
      <c r="J143" s="292">
        <v>127.16400146484375</v>
      </c>
      <c r="K143" s="292">
        <v>169.10400390625</v>
      </c>
      <c r="L143" s="292">
        <v>210.447998046875</v>
      </c>
      <c r="M143" s="292">
        <v>1</v>
      </c>
      <c r="N143" s="292">
        <v>1</v>
      </c>
      <c r="O143" s="292">
        <v>1</v>
      </c>
      <c r="P143" s="291" t="s">
        <v>247</v>
      </c>
      <c r="Q143" s="291" t="s">
        <v>66</v>
      </c>
      <c r="R143" s="291" t="s">
        <v>246</v>
      </c>
    </row>
    <row r="144" spans="1:18" x14ac:dyDescent="0.25">
      <c r="A144" s="291" t="s">
        <v>928</v>
      </c>
      <c r="B144" s="291" t="s">
        <v>927</v>
      </c>
      <c r="C144" s="292">
        <v>0</v>
      </c>
      <c r="D144" s="292">
        <v>22.388059616088867</v>
      </c>
      <c r="E144" s="292">
        <v>35.522388458251953</v>
      </c>
      <c r="F144" s="292">
        <v>50.298511505126953</v>
      </c>
      <c r="G144" s="292">
        <v>55.223880767822266</v>
      </c>
      <c r="H144" s="292">
        <v>0</v>
      </c>
      <c r="I144" s="292">
        <v>22.388059616088867</v>
      </c>
      <c r="J144" s="292">
        <v>35.522388458251953</v>
      </c>
      <c r="K144" s="292">
        <v>50.298511505126953</v>
      </c>
      <c r="L144" s="292">
        <v>55.223880767822266</v>
      </c>
      <c r="M144" s="292">
        <v>1</v>
      </c>
      <c r="N144" s="292">
        <v>1</v>
      </c>
      <c r="O144" s="292">
        <v>1</v>
      </c>
      <c r="P144" s="291" t="s">
        <v>247</v>
      </c>
      <c r="Q144" s="291" t="s">
        <v>66</v>
      </c>
      <c r="R144" s="291" t="s">
        <v>246</v>
      </c>
    </row>
    <row r="145" spans="1:18" x14ac:dyDescent="0.25">
      <c r="A145" s="291" t="s">
        <v>926</v>
      </c>
      <c r="B145" s="291" t="s">
        <v>925</v>
      </c>
      <c r="C145" s="292">
        <v>0</v>
      </c>
      <c r="D145" s="292">
        <v>37.313400268554688</v>
      </c>
      <c r="E145" s="292">
        <v>66.716400146484375</v>
      </c>
      <c r="F145" s="292">
        <v>83.582099914550781</v>
      </c>
      <c r="G145" s="292">
        <v>83.582099914550781</v>
      </c>
      <c r="H145" s="292">
        <v>0</v>
      </c>
      <c r="I145" s="292">
        <v>37.313400268554688</v>
      </c>
      <c r="J145" s="292">
        <v>66.716400146484375</v>
      </c>
      <c r="K145" s="292">
        <v>83.582099914550781</v>
      </c>
      <c r="L145" s="292">
        <v>83.582099914550781</v>
      </c>
      <c r="M145" s="292">
        <v>1</v>
      </c>
      <c r="N145" s="292">
        <v>1</v>
      </c>
      <c r="O145" s="292">
        <v>1</v>
      </c>
      <c r="P145" s="291" t="s">
        <v>247</v>
      </c>
      <c r="Q145" s="291" t="s">
        <v>66</v>
      </c>
      <c r="R145" s="291" t="s">
        <v>246</v>
      </c>
    </row>
    <row r="146" spans="1:18" x14ac:dyDescent="0.25">
      <c r="A146" s="291" t="s">
        <v>924</v>
      </c>
      <c r="B146" s="291" t="s">
        <v>923</v>
      </c>
      <c r="C146" s="292">
        <v>0</v>
      </c>
      <c r="D146" s="292">
        <v>54.029899597167969</v>
      </c>
      <c r="E146" s="292">
        <v>127.16400146484375</v>
      </c>
      <c r="F146" s="292">
        <v>169.10400390625</v>
      </c>
      <c r="G146" s="292">
        <v>210.447998046875</v>
      </c>
      <c r="H146" s="292">
        <v>0</v>
      </c>
      <c r="I146" s="292">
        <v>54.029899597167969</v>
      </c>
      <c r="J146" s="292">
        <v>127.16400146484375</v>
      </c>
      <c r="K146" s="292">
        <v>169.10400390625</v>
      </c>
      <c r="L146" s="292">
        <v>210.447998046875</v>
      </c>
      <c r="M146" s="292">
        <v>1</v>
      </c>
      <c r="N146" s="292">
        <v>1</v>
      </c>
      <c r="O146" s="292">
        <v>1</v>
      </c>
      <c r="P146" s="291" t="s">
        <v>247</v>
      </c>
      <c r="Q146" s="291" t="s">
        <v>66</v>
      </c>
      <c r="R146" s="291" t="s">
        <v>246</v>
      </c>
    </row>
    <row r="147" spans="1:18" x14ac:dyDescent="0.25">
      <c r="A147" s="291" t="s">
        <v>922</v>
      </c>
      <c r="B147" s="291" t="s">
        <v>921</v>
      </c>
      <c r="C147" s="292">
        <v>0</v>
      </c>
      <c r="D147" s="292">
        <v>29.850700378417969</v>
      </c>
      <c r="E147" s="292">
        <v>72.835800170898438</v>
      </c>
      <c r="F147" s="292">
        <v>85.820899963378906</v>
      </c>
      <c r="G147" s="292">
        <v>99.253700256347656</v>
      </c>
      <c r="H147" s="292">
        <v>0</v>
      </c>
      <c r="I147" s="292">
        <v>29.850700378417969</v>
      </c>
      <c r="J147" s="292">
        <v>72.835800170898438</v>
      </c>
      <c r="K147" s="292">
        <v>85.820899963378906</v>
      </c>
      <c r="L147" s="292">
        <v>99.253700256347656</v>
      </c>
      <c r="M147" s="292">
        <v>1</v>
      </c>
      <c r="N147" s="292">
        <v>1</v>
      </c>
      <c r="O147" s="292">
        <v>1</v>
      </c>
      <c r="P147" s="291" t="s">
        <v>247</v>
      </c>
      <c r="Q147" s="291" t="s">
        <v>66</v>
      </c>
      <c r="R147" s="291" t="s">
        <v>246</v>
      </c>
    </row>
    <row r="148" spans="1:18" x14ac:dyDescent="0.25">
      <c r="A148" s="291" t="s">
        <v>920</v>
      </c>
      <c r="B148" s="291" t="s">
        <v>919</v>
      </c>
      <c r="C148" s="292">
        <v>0</v>
      </c>
      <c r="D148" s="292">
        <v>54.029899597167969</v>
      </c>
      <c r="E148" s="292">
        <v>127.16400146484375</v>
      </c>
      <c r="F148" s="292">
        <v>169.10400390625</v>
      </c>
      <c r="G148" s="292">
        <v>210.447998046875</v>
      </c>
      <c r="H148" s="292">
        <v>0</v>
      </c>
      <c r="I148" s="292">
        <v>54.029899597167969</v>
      </c>
      <c r="J148" s="292">
        <v>127.16400146484375</v>
      </c>
      <c r="K148" s="292">
        <v>169.10400390625</v>
      </c>
      <c r="L148" s="292">
        <v>210.447998046875</v>
      </c>
      <c r="M148" s="292">
        <v>1</v>
      </c>
      <c r="N148" s="292">
        <v>1</v>
      </c>
      <c r="O148" s="292">
        <v>1</v>
      </c>
      <c r="P148" s="291" t="s">
        <v>247</v>
      </c>
      <c r="Q148" s="291" t="s">
        <v>66</v>
      </c>
      <c r="R148" s="291" t="s">
        <v>246</v>
      </c>
    </row>
    <row r="149" spans="1:18" x14ac:dyDescent="0.25">
      <c r="A149" s="291" t="s">
        <v>918</v>
      </c>
      <c r="B149" s="291" t="s">
        <v>917</v>
      </c>
      <c r="C149" s="292">
        <v>0</v>
      </c>
      <c r="D149" s="292">
        <v>54.029899597167969</v>
      </c>
      <c r="E149" s="292">
        <v>123.13400268554687</v>
      </c>
      <c r="F149" s="292">
        <v>162.83599853515625</v>
      </c>
      <c r="G149" s="292">
        <v>206.71600341796875</v>
      </c>
      <c r="H149" s="292">
        <v>0</v>
      </c>
      <c r="I149" s="292">
        <v>54.029899597167969</v>
      </c>
      <c r="J149" s="292">
        <v>123.13400268554687</v>
      </c>
      <c r="K149" s="292">
        <v>162.83599853515625</v>
      </c>
      <c r="L149" s="292">
        <v>206.71600341796875</v>
      </c>
      <c r="M149" s="292">
        <v>1</v>
      </c>
      <c r="N149" s="292">
        <v>1</v>
      </c>
      <c r="O149" s="292">
        <v>1</v>
      </c>
      <c r="P149" s="291" t="s">
        <v>247</v>
      </c>
      <c r="Q149" s="291" t="s">
        <v>66</v>
      </c>
      <c r="R149" s="291" t="s">
        <v>246</v>
      </c>
    </row>
    <row r="150" spans="1:18" x14ac:dyDescent="0.25">
      <c r="A150" s="291" t="s">
        <v>916</v>
      </c>
      <c r="B150" s="291" t="s">
        <v>915</v>
      </c>
      <c r="C150" s="292">
        <v>0</v>
      </c>
      <c r="D150" s="292">
        <v>152.23880004882812</v>
      </c>
      <c r="E150" s="292">
        <v>343.58209228515625</v>
      </c>
      <c r="F150" s="292">
        <v>439.40301513671875</v>
      </c>
      <c r="G150" s="292">
        <v>504.62689208984375</v>
      </c>
      <c r="H150" s="292">
        <v>0</v>
      </c>
      <c r="I150" s="292">
        <v>152.23880004882812</v>
      </c>
      <c r="J150" s="292">
        <v>343.58209228515625</v>
      </c>
      <c r="K150" s="292">
        <v>439.40301513671875</v>
      </c>
      <c r="L150" s="292">
        <v>504.62689208984375</v>
      </c>
      <c r="M150" s="292">
        <v>1</v>
      </c>
      <c r="N150" s="292">
        <v>1</v>
      </c>
      <c r="O150" s="292">
        <v>1</v>
      </c>
      <c r="P150" s="291" t="s">
        <v>247</v>
      </c>
      <c r="Q150" s="291" t="s">
        <v>66</v>
      </c>
      <c r="R150" s="291" t="s">
        <v>246</v>
      </c>
    </row>
    <row r="151" spans="1:18" x14ac:dyDescent="0.25">
      <c r="A151" s="291" t="s">
        <v>914</v>
      </c>
      <c r="B151" s="291" t="s">
        <v>913</v>
      </c>
      <c r="C151" s="292">
        <v>0</v>
      </c>
      <c r="D151" s="292">
        <v>49.850700378417969</v>
      </c>
      <c r="E151" s="292">
        <v>125.2239990234375</v>
      </c>
      <c r="F151" s="292">
        <v>173.73100280761719</v>
      </c>
      <c r="G151" s="292">
        <v>207.46299743652344</v>
      </c>
      <c r="H151" s="292">
        <v>0</v>
      </c>
      <c r="I151" s="292">
        <v>49.850700378417969</v>
      </c>
      <c r="J151" s="292">
        <v>125.2239990234375</v>
      </c>
      <c r="K151" s="292">
        <v>173.73100280761719</v>
      </c>
      <c r="L151" s="292">
        <v>207.46299743652344</v>
      </c>
      <c r="M151" s="292">
        <v>1</v>
      </c>
      <c r="N151" s="292">
        <v>1</v>
      </c>
      <c r="O151" s="292">
        <v>1</v>
      </c>
      <c r="P151" s="291" t="s">
        <v>247</v>
      </c>
      <c r="Q151" s="291" t="s">
        <v>66</v>
      </c>
      <c r="R151" s="291" t="s">
        <v>246</v>
      </c>
    </row>
    <row r="152" spans="1:18" x14ac:dyDescent="0.25">
      <c r="A152" s="291" t="s">
        <v>912</v>
      </c>
      <c r="B152" s="291" t="s">
        <v>911</v>
      </c>
      <c r="C152" s="292">
        <v>0</v>
      </c>
      <c r="D152" s="292">
        <v>0.81002157926559448</v>
      </c>
      <c r="E152" s="292">
        <v>3.5124950408935547</v>
      </c>
      <c r="F152" s="292">
        <v>2.0592269897460937</v>
      </c>
      <c r="G152" s="292">
        <v>3.8895699977874756</v>
      </c>
      <c r="H152" s="292">
        <v>0</v>
      </c>
      <c r="I152" s="292">
        <v>1.047091007232666</v>
      </c>
      <c r="J152" s="292">
        <v>3.9914178848266602</v>
      </c>
      <c r="K152" s="292">
        <v>2.4168388843536377</v>
      </c>
      <c r="L152" s="292">
        <v>4.5669760704040527</v>
      </c>
      <c r="M152" s="292">
        <v>45.534698486328125</v>
      </c>
      <c r="N152" s="292">
        <v>38.455101013183594</v>
      </c>
      <c r="O152" s="292">
        <v>20.756099700927734</v>
      </c>
      <c r="P152" s="291" t="s">
        <v>250</v>
      </c>
      <c r="Q152" s="291" t="s">
        <v>66</v>
      </c>
      <c r="R152" s="291" t="s">
        <v>246</v>
      </c>
    </row>
    <row r="153" spans="1:18" x14ac:dyDescent="0.25">
      <c r="A153" s="291" t="s">
        <v>910</v>
      </c>
      <c r="B153" s="291" t="s">
        <v>909</v>
      </c>
      <c r="C153" s="292">
        <v>7</v>
      </c>
      <c r="D153" s="292">
        <v>0</v>
      </c>
      <c r="E153" s="292">
        <v>0</v>
      </c>
      <c r="F153" s="292">
        <v>0</v>
      </c>
      <c r="G153" s="292">
        <v>0</v>
      </c>
      <c r="H153" s="292">
        <v>7</v>
      </c>
      <c r="I153" s="292">
        <v>0</v>
      </c>
      <c r="J153" s="292">
        <v>0</v>
      </c>
      <c r="K153" s="292">
        <v>0</v>
      </c>
      <c r="L153" s="292">
        <v>0</v>
      </c>
      <c r="M153" s="292">
        <v>45.534698486328125</v>
      </c>
      <c r="N153" s="292">
        <v>38.455101013183594</v>
      </c>
      <c r="O153" s="292">
        <v>20.756099700927734</v>
      </c>
      <c r="P153" s="291" t="s">
        <v>250</v>
      </c>
      <c r="Q153" s="291" t="s">
        <v>279</v>
      </c>
      <c r="R153" s="291" t="s">
        <v>246</v>
      </c>
    </row>
    <row r="154" spans="1:18" x14ac:dyDescent="0.25">
      <c r="A154" s="291" t="s">
        <v>908</v>
      </c>
      <c r="B154" s="291" t="s">
        <v>818</v>
      </c>
      <c r="C154" s="292">
        <v>0</v>
      </c>
      <c r="D154" s="292">
        <v>1.6000000238418579</v>
      </c>
      <c r="E154" s="292">
        <v>21.700000762939453</v>
      </c>
      <c r="F154" s="292">
        <v>12.199999809265137</v>
      </c>
      <c r="G154" s="292">
        <v>11.300000190734863</v>
      </c>
      <c r="H154" s="292">
        <v>0</v>
      </c>
      <c r="I154" s="292">
        <v>1.6000000238418579</v>
      </c>
      <c r="J154" s="292">
        <v>21.700000762939453</v>
      </c>
      <c r="K154" s="292">
        <v>12.199999809265137</v>
      </c>
      <c r="L154" s="292">
        <v>11.300000190734863</v>
      </c>
      <c r="M154" s="292">
        <v>1</v>
      </c>
      <c r="N154" s="292">
        <v>1</v>
      </c>
      <c r="O154" s="292">
        <v>1</v>
      </c>
      <c r="P154" s="291" t="s">
        <v>250</v>
      </c>
      <c r="Q154" s="291" t="s">
        <v>66</v>
      </c>
      <c r="R154" s="291" t="s">
        <v>246</v>
      </c>
    </row>
    <row r="155" spans="1:18" x14ac:dyDescent="0.25">
      <c r="A155" s="291" t="s">
        <v>907</v>
      </c>
      <c r="B155" s="291" t="s">
        <v>906</v>
      </c>
      <c r="C155" s="292">
        <v>0.8399999737739563</v>
      </c>
      <c r="D155" s="292">
        <v>0</v>
      </c>
      <c r="E155" s="292">
        <v>0</v>
      </c>
      <c r="F155" s="292">
        <v>0</v>
      </c>
      <c r="G155" s="292">
        <v>0</v>
      </c>
      <c r="H155" s="292">
        <v>0.8399999737739563</v>
      </c>
      <c r="I155" s="292">
        <v>0</v>
      </c>
      <c r="J155" s="292">
        <v>0</v>
      </c>
      <c r="K155" s="292">
        <v>0</v>
      </c>
      <c r="L155" s="292">
        <v>0</v>
      </c>
      <c r="M155" s="292">
        <v>1</v>
      </c>
      <c r="N155" s="292">
        <v>1</v>
      </c>
      <c r="O155" s="292">
        <v>1</v>
      </c>
      <c r="P155" s="291" t="s">
        <v>250</v>
      </c>
      <c r="Q155" s="291" t="s">
        <v>66</v>
      </c>
      <c r="R155" s="291" t="s">
        <v>246</v>
      </c>
    </row>
    <row r="156" spans="1:18" ht="30" x14ac:dyDescent="0.25">
      <c r="A156" s="291" t="s">
        <v>905</v>
      </c>
      <c r="B156" s="291" t="s">
        <v>904</v>
      </c>
      <c r="C156" s="292">
        <v>0.94999998807907104</v>
      </c>
      <c r="D156" s="292">
        <v>0</v>
      </c>
      <c r="E156" s="292">
        <v>0</v>
      </c>
      <c r="F156" s="292">
        <v>0</v>
      </c>
      <c r="G156" s="292">
        <v>0</v>
      </c>
      <c r="H156" s="292">
        <v>0.94999998807907104</v>
      </c>
      <c r="I156" s="292">
        <v>0</v>
      </c>
      <c r="J156" s="292">
        <v>0</v>
      </c>
      <c r="K156" s="292">
        <v>0</v>
      </c>
      <c r="L156" s="292">
        <v>0</v>
      </c>
      <c r="M156" s="292">
        <v>1</v>
      </c>
      <c r="N156" s="292">
        <v>1</v>
      </c>
      <c r="O156" s="292">
        <v>1</v>
      </c>
      <c r="P156" s="291" t="s">
        <v>250</v>
      </c>
      <c r="Q156" s="291" t="s">
        <v>279</v>
      </c>
      <c r="R156" s="291" t="s">
        <v>246</v>
      </c>
    </row>
    <row r="157" spans="1:18" x14ac:dyDescent="0.25">
      <c r="A157" s="291" t="s">
        <v>903</v>
      </c>
      <c r="B157" s="291" t="s">
        <v>902</v>
      </c>
      <c r="C157" s="292">
        <v>0</v>
      </c>
      <c r="D157" s="292">
        <v>13.300000190734863</v>
      </c>
      <c r="E157" s="292">
        <v>56.900001525878906</v>
      </c>
      <c r="F157" s="292">
        <v>38.799999237060547</v>
      </c>
      <c r="G157" s="292">
        <v>39</v>
      </c>
      <c r="H157" s="292">
        <v>0</v>
      </c>
      <c r="I157" s="292">
        <v>13.300000190734863</v>
      </c>
      <c r="J157" s="292">
        <v>56.900001525878906</v>
      </c>
      <c r="K157" s="292">
        <v>38.799999237060547</v>
      </c>
      <c r="L157" s="292">
        <v>39</v>
      </c>
      <c r="M157" s="292">
        <v>1</v>
      </c>
      <c r="N157" s="292">
        <v>1</v>
      </c>
      <c r="O157" s="292">
        <v>1</v>
      </c>
      <c r="P157" s="291" t="s">
        <v>250</v>
      </c>
      <c r="Q157" s="291" t="s">
        <v>66</v>
      </c>
      <c r="R157" s="291" t="s">
        <v>246</v>
      </c>
    </row>
    <row r="158" spans="1:18" x14ac:dyDescent="0.25">
      <c r="A158" s="291" t="s">
        <v>901</v>
      </c>
      <c r="B158" s="291" t="s">
        <v>900</v>
      </c>
      <c r="C158" s="292">
        <v>0.25</v>
      </c>
      <c r="D158" s="292">
        <v>0</v>
      </c>
      <c r="E158" s="292">
        <v>0</v>
      </c>
      <c r="F158" s="292">
        <v>0</v>
      </c>
      <c r="G158" s="292">
        <v>0</v>
      </c>
      <c r="H158" s="292">
        <v>0.25</v>
      </c>
      <c r="I158" s="292">
        <v>0</v>
      </c>
      <c r="J158" s="292">
        <v>0</v>
      </c>
      <c r="K158" s="292">
        <v>0</v>
      </c>
      <c r="L158" s="292">
        <v>0</v>
      </c>
      <c r="M158" s="292">
        <v>1</v>
      </c>
      <c r="N158" s="292">
        <v>1</v>
      </c>
      <c r="O158" s="292">
        <v>1</v>
      </c>
      <c r="P158" s="291" t="s">
        <v>250</v>
      </c>
      <c r="Q158" s="291" t="s">
        <v>66</v>
      </c>
      <c r="R158" s="291" t="s">
        <v>246</v>
      </c>
    </row>
    <row r="159" spans="1:18" x14ac:dyDescent="0.25">
      <c r="A159" s="291" t="s">
        <v>899</v>
      </c>
      <c r="B159" s="291" t="s">
        <v>898</v>
      </c>
      <c r="C159" s="292">
        <v>4.4000000953674316</v>
      </c>
      <c r="D159" s="292">
        <v>0</v>
      </c>
      <c r="E159" s="292">
        <v>0</v>
      </c>
      <c r="F159" s="292">
        <v>0</v>
      </c>
      <c r="G159" s="292">
        <v>0</v>
      </c>
      <c r="H159" s="292">
        <v>4.4000000953674316</v>
      </c>
      <c r="I159" s="292">
        <v>0</v>
      </c>
      <c r="J159" s="292">
        <v>0</v>
      </c>
      <c r="K159" s="292">
        <v>0</v>
      </c>
      <c r="L159" s="292">
        <v>0</v>
      </c>
      <c r="M159" s="292">
        <v>1</v>
      </c>
      <c r="N159" s="292">
        <v>1</v>
      </c>
      <c r="O159" s="292">
        <v>1</v>
      </c>
      <c r="P159" s="291" t="s">
        <v>250</v>
      </c>
      <c r="Q159" s="291" t="s">
        <v>66</v>
      </c>
      <c r="R159" s="291" t="s">
        <v>246</v>
      </c>
    </row>
    <row r="160" spans="1:18" s="293" customFormat="1" x14ac:dyDescent="0.25">
      <c r="A160" s="294" t="s">
        <v>897</v>
      </c>
      <c r="B160" s="294" t="s">
        <v>896</v>
      </c>
      <c r="C160" s="295">
        <v>0</v>
      </c>
      <c r="D160" s="295">
        <v>1.4567949771881104</v>
      </c>
      <c r="E160" s="295">
        <v>4.0204448699951172</v>
      </c>
      <c r="F160" s="295">
        <v>3.3767910003662109</v>
      </c>
      <c r="G160" s="295">
        <v>4.7687768936157227</v>
      </c>
      <c r="H160" s="295">
        <v>0</v>
      </c>
      <c r="I160" s="295">
        <v>1.4567949771881104</v>
      </c>
      <c r="J160" s="295">
        <v>4.1456160545349121</v>
      </c>
      <c r="K160" s="295">
        <v>3.4385030269622803</v>
      </c>
      <c r="L160" s="295">
        <v>5.1420321464538574</v>
      </c>
      <c r="M160" s="295">
        <v>45.534698486328125</v>
      </c>
      <c r="N160" s="295">
        <v>38.455101013183594</v>
      </c>
      <c r="O160" s="295">
        <v>20.756099700927734</v>
      </c>
      <c r="P160" s="294" t="s">
        <v>250</v>
      </c>
      <c r="Q160" s="294" t="s">
        <v>66</v>
      </c>
      <c r="R160" s="294" t="s">
        <v>246</v>
      </c>
    </row>
    <row r="161" spans="1:18" x14ac:dyDescent="0.25">
      <c r="A161" s="291" t="s">
        <v>895</v>
      </c>
      <c r="B161" s="291" t="s">
        <v>894</v>
      </c>
      <c r="C161" s="292">
        <v>40.5</v>
      </c>
      <c r="D161" s="292">
        <v>0</v>
      </c>
      <c r="E161" s="292">
        <v>0</v>
      </c>
      <c r="F161" s="292">
        <v>0</v>
      </c>
      <c r="G161" s="292">
        <v>0</v>
      </c>
      <c r="H161" s="292">
        <v>40.5</v>
      </c>
      <c r="I161" s="292">
        <v>0</v>
      </c>
      <c r="J161" s="292">
        <v>0</v>
      </c>
      <c r="K161" s="292">
        <v>0</v>
      </c>
      <c r="L161" s="292">
        <v>0</v>
      </c>
      <c r="M161" s="292">
        <v>1</v>
      </c>
      <c r="N161" s="292">
        <v>1</v>
      </c>
      <c r="O161" s="292">
        <v>1</v>
      </c>
      <c r="P161" s="291" t="s">
        <v>250</v>
      </c>
      <c r="Q161" s="291" t="s">
        <v>66</v>
      </c>
      <c r="R161" s="291" t="s">
        <v>246</v>
      </c>
    </row>
    <row r="162" spans="1:18" x14ac:dyDescent="0.25">
      <c r="A162" s="291" t="s">
        <v>893</v>
      </c>
      <c r="B162" s="291" t="s">
        <v>892</v>
      </c>
      <c r="C162" s="292">
        <v>3</v>
      </c>
      <c r="D162" s="292">
        <v>0</v>
      </c>
      <c r="E162" s="292">
        <v>0</v>
      </c>
      <c r="F162" s="292">
        <v>0</v>
      </c>
      <c r="G162" s="292">
        <v>0</v>
      </c>
      <c r="H162" s="292">
        <v>3</v>
      </c>
      <c r="I162" s="292">
        <v>0</v>
      </c>
      <c r="J162" s="292">
        <v>0</v>
      </c>
      <c r="K162" s="292">
        <v>0</v>
      </c>
      <c r="L162" s="292">
        <v>0</v>
      </c>
      <c r="M162" s="292">
        <v>1</v>
      </c>
      <c r="N162" s="292">
        <v>1</v>
      </c>
      <c r="O162" s="292">
        <v>1</v>
      </c>
      <c r="P162" s="291" t="s">
        <v>250</v>
      </c>
      <c r="Q162" s="291" t="s">
        <v>279</v>
      </c>
      <c r="R162" s="291" t="s">
        <v>246</v>
      </c>
    </row>
    <row r="163" spans="1:18" ht="30" x14ac:dyDescent="0.25">
      <c r="A163" s="291" t="s">
        <v>891</v>
      </c>
      <c r="B163" s="291" t="s">
        <v>890</v>
      </c>
      <c r="C163" s="292">
        <v>1.5</v>
      </c>
      <c r="D163" s="292">
        <v>0</v>
      </c>
      <c r="E163" s="292">
        <v>0</v>
      </c>
      <c r="F163" s="292">
        <v>0</v>
      </c>
      <c r="G163" s="292">
        <v>0</v>
      </c>
      <c r="H163" s="292">
        <v>1.5</v>
      </c>
      <c r="I163" s="292">
        <v>0</v>
      </c>
      <c r="J163" s="292">
        <v>0</v>
      </c>
      <c r="K163" s="292">
        <v>0</v>
      </c>
      <c r="L163" s="292">
        <v>0</v>
      </c>
      <c r="M163" s="292">
        <v>1</v>
      </c>
      <c r="N163" s="292">
        <v>1</v>
      </c>
      <c r="O163" s="292">
        <v>1</v>
      </c>
      <c r="P163" s="291" t="s">
        <v>250</v>
      </c>
      <c r="Q163" s="291" t="s">
        <v>66</v>
      </c>
      <c r="R163" s="291" t="s">
        <v>246</v>
      </c>
    </row>
    <row r="164" spans="1:18" ht="30" x14ac:dyDescent="0.25">
      <c r="A164" s="291" t="s">
        <v>889</v>
      </c>
      <c r="B164" s="291" t="s">
        <v>888</v>
      </c>
      <c r="C164" s="292">
        <v>5.059999942779541</v>
      </c>
      <c r="D164" s="292">
        <v>0</v>
      </c>
      <c r="E164" s="292">
        <v>0</v>
      </c>
      <c r="F164" s="292">
        <v>0</v>
      </c>
      <c r="G164" s="292">
        <v>0</v>
      </c>
      <c r="H164" s="292">
        <v>5.059999942779541</v>
      </c>
      <c r="I164" s="292">
        <v>0</v>
      </c>
      <c r="J164" s="292">
        <v>0</v>
      </c>
      <c r="K164" s="292">
        <v>0</v>
      </c>
      <c r="L164" s="292">
        <v>0</v>
      </c>
      <c r="M164" s="292">
        <v>1</v>
      </c>
      <c r="N164" s="292">
        <v>1</v>
      </c>
      <c r="O164" s="292">
        <v>1</v>
      </c>
      <c r="P164" s="291" t="s">
        <v>250</v>
      </c>
      <c r="Q164" s="291" t="s">
        <v>66</v>
      </c>
      <c r="R164" s="291" t="s">
        <v>246</v>
      </c>
    </row>
    <row r="165" spans="1:18" ht="30" x14ac:dyDescent="0.25">
      <c r="A165" s="291" t="s">
        <v>887</v>
      </c>
      <c r="B165" s="291" t="s">
        <v>886</v>
      </c>
      <c r="C165" s="292">
        <v>5.059999942779541</v>
      </c>
      <c r="D165" s="292">
        <v>0</v>
      </c>
      <c r="E165" s="292">
        <v>0</v>
      </c>
      <c r="F165" s="292">
        <v>0</v>
      </c>
      <c r="G165" s="292">
        <v>0</v>
      </c>
      <c r="H165" s="292">
        <v>5.059999942779541</v>
      </c>
      <c r="I165" s="292">
        <v>0</v>
      </c>
      <c r="J165" s="292">
        <v>0</v>
      </c>
      <c r="K165" s="292">
        <v>0</v>
      </c>
      <c r="L165" s="292">
        <v>0</v>
      </c>
      <c r="M165" s="292">
        <v>1</v>
      </c>
      <c r="N165" s="292">
        <v>1</v>
      </c>
      <c r="O165" s="292">
        <v>1</v>
      </c>
      <c r="P165" s="291" t="s">
        <v>250</v>
      </c>
      <c r="Q165" s="291" t="s">
        <v>66</v>
      </c>
      <c r="R165" s="291" t="s">
        <v>246</v>
      </c>
    </row>
    <row r="166" spans="1:18" ht="30" x14ac:dyDescent="0.25">
      <c r="A166" s="291" t="s">
        <v>885</v>
      </c>
      <c r="B166" s="291" t="s">
        <v>884</v>
      </c>
      <c r="C166" s="292">
        <v>5.369999885559082</v>
      </c>
      <c r="D166" s="292">
        <v>0</v>
      </c>
      <c r="E166" s="292">
        <v>0</v>
      </c>
      <c r="F166" s="292">
        <v>0</v>
      </c>
      <c r="G166" s="292">
        <v>0</v>
      </c>
      <c r="H166" s="292">
        <v>5.369999885559082</v>
      </c>
      <c r="I166" s="292">
        <v>0</v>
      </c>
      <c r="J166" s="292">
        <v>0</v>
      </c>
      <c r="K166" s="292">
        <v>0</v>
      </c>
      <c r="L166" s="292">
        <v>0</v>
      </c>
      <c r="M166" s="292">
        <v>1</v>
      </c>
      <c r="N166" s="292">
        <v>1</v>
      </c>
      <c r="O166" s="292">
        <v>1</v>
      </c>
      <c r="P166" s="291" t="s">
        <v>250</v>
      </c>
      <c r="Q166" s="291" t="s">
        <v>66</v>
      </c>
      <c r="R166" s="291" t="s">
        <v>246</v>
      </c>
    </row>
    <row r="167" spans="1:18" ht="30" x14ac:dyDescent="0.25">
      <c r="A167" s="291" t="s">
        <v>883</v>
      </c>
      <c r="B167" s="291" t="s">
        <v>882</v>
      </c>
      <c r="C167" s="292">
        <v>7.25</v>
      </c>
      <c r="D167" s="292">
        <v>0</v>
      </c>
      <c r="E167" s="292">
        <v>0</v>
      </c>
      <c r="F167" s="292">
        <v>0</v>
      </c>
      <c r="G167" s="292">
        <v>0</v>
      </c>
      <c r="H167" s="292">
        <v>7.25</v>
      </c>
      <c r="I167" s="292">
        <v>0</v>
      </c>
      <c r="J167" s="292">
        <v>0</v>
      </c>
      <c r="K167" s="292">
        <v>0</v>
      </c>
      <c r="L167" s="292">
        <v>0</v>
      </c>
      <c r="M167" s="292">
        <v>1</v>
      </c>
      <c r="N167" s="292">
        <v>1</v>
      </c>
      <c r="O167" s="292">
        <v>1</v>
      </c>
      <c r="P167" s="291" t="s">
        <v>250</v>
      </c>
      <c r="Q167" s="291" t="s">
        <v>66</v>
      </c>
      <c r="R167" s="291" t="s">
        <v>246</v>
      </c>
    </row>
    <row r="168" spans="1:18" ht="30" x14ac:dyDescent="0.25">
      <c r="A168" s="291" t="s">
        <v>881</v>
      </c>
      <c r="B168" s="291" t="s">
        <v>880</v>
      </c>
      <c r="C168" s="292">
        <v>0.55000001192092896</v>
      </c>
      <c r="D168" s="292">
        <v>0</v>
      </c>
      <c r="E168" s="292">
        <v>0</v>
      </c>
      <c r="F168" s="292">
        <v>0</v>
      </c>
      <c r="G168" s="292">
        <v>0</v>
      </c>
      <c r="H168" s="292">
        <v>0.55000001192092896</v>
      </c>
      <c r="I168" s="292">
        <v>0</v>
      </c>
      <c r="J168" s="292">
        <v>0</v>
      </c>
      <c r="K168" s="292">
        <v>0</v>
      </c>
      <c r="L168" s="292">
        <v>0</v>
      </c>
      <c r="M168" s="292">
        <v>1</v>
      </c>
      <c r="N168" s="292">
        <v>1</v>
      </c>
      <c r="O168" s="292">
        <v>1</v>
      </c>
      <c r="P168" s="291" t="s">
        <v>250</v>
      </c>
      <c r="Q168" s="291" t="s">
        <v>66</v>
      </c>
      <c r="R168" s="291" t="s">
        <v>246</v>
      </c>
    </row>
    <row r="169" spans="1:18" ht="30" x14ac:dyDescent="0.25">
      <c r="A169" s="291" t="s">
        <v>879</v>
      </c>
      <c r="B169" s="291" t="s">
        <v>878</v>
      </c>
      <c r="C169" s="292">
        <v>0.99000000953674316</v>
      </c>
      <c r="D169" s="292">
        <v>0</v>
      </c>
      <c r="E169" s="292">
        <v>0</v>
      </c>
      <c r="F169" s="292">
        <v>0</v>
      </c>
      <c r="G169" s="292">
        <v>0</v>
      </c>
      <c r="H169" s="292">
        <v>0.99000000953674316</v>
      </c>
      <c r="I169" s="292">
        <v>0</v>
      </c>
      <c r="J169" s="292">
        <v>0</v>
      </c>
      <c r="K169" s="292">
        <v>0</v>
      </c>
      <c r="L169" s="292">
        <v>0</v>
      </c>
      <c r="M169" s="292">
        <v>1</v>
      </c>
      <c r="N169" s="292">
        <v>1</v>
      </c>
      <c r="O169" s="292">
        <v>1</v>
      </c>
      <c r="P169" s="291" t="s">
        <v>250</v>
      </c>
      <c r="Q169" s="291" t="s">
        <v>66</v>
      </c>
      <c r="R169" s="291" t="s">
        <v>246</v>
      </c>
    </row>
    <row r="170" spans="1:18" ht="30" x14ac:dyDescent="0.25">
      <c r="A170" s="291" t="s">
        <v>877</v>
      </c>
      <c r="B170" s="291" t="s">
        <v>876</v>
      </c>
      <c r="C170" s="292">
        <v>1.5</v>
      </c>
      <c r="D170" s="292">
        <v>0</v>
      </c>
      <c r="E170" s="292">
        <v>0</v>
      </c>
      <c r="F170" s="292">
        <v>0</v>
      </c>
      <c r="G170" s="292">
        <v>0</v>
      </c>
      <c r="H170" s="292">
        <v>1.5</v>
      </c>
      <c r="I170" s="292">
        <v>0</v>
      </c>
      <c r="J170" s="292">
        <v>0</v>
      </c>
      <c r="K170" s="292">
        <v>0</v>
      </c>
      <c r="L170" s="292">
        <v>0</v>
      </c>
      <c r="M170" s="292">
        <v>1</v>
      </c>
      <c r="N170" s="292">
        <v>1</v>
      </c>
      <c r="O170" s="292">
        <v>1</v>
      </c>
      <c r="P170" s="291" t="s">
        <v>250</v>
      </c>
      <c r="Q170" s="291" t="s">
        <v>66</v>
      </c>
      <c r="R170" s="291" t="s">
        <v>246</v>
      </c>
    </row>
    <row r="171" spans="1:18" ht="30" x14ac:dyDescent="0.25">
      <c r="A171" s="291" t="s">
        <v>875</v>
      </c>
      <c r="B171" s="291" t="s">
        <v>874</v>
      </c>
      <c r="C171" s="292">
        <v>1.5</v>
      </c>
      <c r="D171" s="292">
        <v>0</v>
      </c>
      <c r="E171" s="292">
        <v>0</v>
      </c>
      <c r="F171" s="292">
        <v>0</v>
      </c>
      <c r="G171" s="292">
        <v>0</v>
      </c>
      <c r="H171" s="292">
        <v>1.5</v>
      </c>
      <c r="I171" s="292">
        <v>0</v>
      </c>
      <c r="J171" s="292">
        <v>0</v>
      </c>
      <c r="K171" s="292">
        <v>0</v>
      </c>
      <c r="L171" s="292">
        <v>0</v>
      </c>
      <c r="M171" s="292">
        <v>1</v>
      </c>
      <c r="N171" s="292">
        <v>1</v>
      </c>
      <c r="O171" s="292">
        <v>1</v>
      </c>
      <c r="P171" s="291" t="s">
        <v>250</v>
      </c>
      <c r="Q171" s="291" t="s">
        <v>66</v>
      </c>
      <c r="R171" s="291" t="s">
        <v>246</v>
      </c>
    </row>
    <row r="172" spans="1:18" ht="30" x14ac:dyDescent="0.25">
      <c r="A172" s="291" t="s">
        <v>873</v>
      </c>
      <c r="B172" s="291" t="s">
        <v>872</v>
      </c>
      <c r="C172" s="292">
        <v>2.5999999046325684</v>
      </c>
      <c r="D172" s="292">
        <v>0</v>
      </c>
      <c r="E172" s="292">
        <v>0</v>
      </c>
      <c r="F172" s="292">
        <v>0</v>
      </c>
      <c r="G172" s="292">
        <v>0</v>
      </c>
      <c r="H172" s="292">
        <v>2.5999999046325684</v>
      </c>
      <c r="I172" s="292">
        <v>0</v>
      </c>
      <c r="J172" s="292">
        <v>0</v>
      </c>
      <c r="K172" s="292">
        <v>0</v>
      </c>
      <c r="L172" s="292">
        <v>0</v>
      </c>
      <c r="M172" s="292">
        <v>1</v>
      </c>
      <c r="N172" s="292">
        <v>1</v>
      </c>
      <c r="O172" s="292">
        <v>1</v>
      </c>
      <c r="P172" s="291" t="s">
        <v>250</v>
      </c>
      <c r="Q172" s="291" t="s">
        <v>66</v>
      </c>
      <c r="R172" s="291" t="s">
        <v>246</v>
      </c>
    </row>
    <row r="173" spans="1:18" ht="30" x14ac:dyDescent="0.25">
      <c r="A173" s="291" t="s">
        <v>871</v>
      </c>
      <c r="B173" s="291" t="s">
        <v>870</v>
      </c>
      <c r="C173" s="292">
        <v>2.5999999046325684</v>
      </c>
      <c r="D173" s="292">
        <v>0</v>
      </c>
      <c r="E173" s="292">
        <v>0</v>
      </c>
      <c r="F173" s="292">
        <v>0</v>
      </c>
      <c r="G173" s="292">
        <v>0</v>
      </c>
      <c r="H173" s="292">
        <v>2.5999999046325684</v>
      </c>
      <c r="I173" s="292">
        <v>0</v>
      </c>
      <c r="J173" s="292">
        <v>0</v>
      </c>
      <c r="K173" s="292">
        <v>0</v>
      </c>
      <c r="L173" s="292">
        <v>0</v>
      </c>
      <c r="M173" s="292">
        <v>1</v>
      </c>
      <c r="N173" s="292">
        <v>1</v>
      </c>
      <c r="O173" s="292">
        <v>1</v>
      </c>
      <c r="P173" s="291" t="s">
        <v>250</v>
      </c>
      <c r="Q173" s="291" t="s">
        <v>66</v>
      </c>
      <c r="R173" s="291" t="s">
        <v>246</v>
      </c>
    </row>
    <row r="174" spans="1:18" ht="30" x14ac:dyDescent="0.25">
      <c r="A174" s="291" t="s">
        <v>869</v>
      </c>
      <c r="B174" s="291" t="s">
        <v>868</v>
      </c>
      <c r="C174" s="292">
        <v>2.75</v>
      </c>
      <c r="D174" s="292">
        <v>0</v>
      </c>
      <c r="E174" s="292">
        <v>0</v>
      </c>
      <c r="F174" s="292">
        <v>0</v>
      </c>
      <c r="G174" s="292">
        <v>0</v>
      </c>
      <c r="H174" s="292">
        <v>2.75</v>
      </c>
      <c r="I174" s="292">
        <v>0</v>
      </c>
      <c r="J174" s="292">
        <v>0</v>
      </c>
      <c r="K174" s="292">
        <v>0</v>
      </c>
      <c r="L174" s="292">
        <v>0</v>
      </c>
      <c r="M174" s="292">
        <v>1</v>
      </c>
      <c r="N174" s="292">
        <v>1</v>
      </c>
      <c r="O174" s="292">
        <v>1</v>
      </c>
      <c r="P174" s="291" t="s">
        <v>250</v>
      </c>
      <c r="Q174" s="291" t="s">
        <v>66</v>
      </c>
      <c r="R174" s="291" t="s">
        <v>246</v>
      </c>
    </row>
    <row r="175" spans="1:18" ht="30" x14ac:dyDescent="0.25">
      <c r="A175" s="291" t="s">
        <v>867</v>
      </c>
      <c r="B175" s="291" t="s">
        <v>866</v>
      </c>
      <c r="C175" s="292">
        <v>5.059999942779541</v>
      </c>
      <c r="D175" s="292">
        <v>0</v>
      </c>
      <c r="E175" s="292">
        <v>0</v>
      </c>
      <c r="F175" s="292">
        <v>0</v>
      </c>
      <c r="G175" s="292">
        <v>0</v>
      </c>
      <c r="H175" s="292">
        <v>5.059999942779541</v>
      </c>
      <c r="I175" s="292">
        <v>0</v>
      </c>
      <c r="J175" s="292">
        <v>0</v>
      </c>
      <c r="K175" s="292">
        <v>0</v>
      </c>
      <c r="L175" s="292">
        <v>0</v>
      </c>
      <c r="M175" s="292">
        <v>1</v>
      </c>
      <c r="N175" s="292">
        <v>1</v>
      </c>
      <c r="O175" s="292">
        <v>1</v>
      </c>
      <c r="P175" s="291" t="s">
        <v>250</v>
      </c>
      <c r="Q175" s="291" t="s">
        <v>66</v>
      </c>
      <c r="R175" s="291" t="s">
        <v>246</v>
      </c>
    </row>
    <row r="176" spans="1:18" ht="30" x14ac:dyDescent="0.25">
      <c r="A176" s="291" t="s">
        <v>865</v>
      </c>
      <c r="B176" s="291" t="s">
        <v>864</v>
      </c>
      <c r="C176" s="292">
        <v>11</v>
      </c>
      <c r="D176" s="292">
        <v>0</v>
      </c>
      <c r="E176" s="292">
        <v>0</v>
      </c>
      <c r="F176" s="292">
        <v>0</v>
      </c>
      <c r="G176" s="292">
        <v>0</v>
      </c>
      <c r="H176" s="292">
        <v>11</v>
      </c>
      <c r="I176" s="292">
        <v>0</v>
      </c>
      <c r="J176" s="292">
        <v>0</v>
      </c>
      <c r="K176" s="292">
        <v>0</v>
      </c>
      <c r="L176" s="292">
        <v>0</v>
      </c>
      <c r="M176" s="292">
        <v>1</v>
      </c>
      <c r="N176" s="292">
        <v>1</v>
      </c>
      <c r="O176" s="292">
        <v>1</v>
      </c>
      <c r="P176" s="291" t="s">
        <v>250</v>
      </c>
      <c r="Q176" s="291" t="s">
        <v>411</v>
      </c>
      <c r="R176" s="291" t="s">
        <v>246</v>
      </c>
    </row>
    <row r="177" spans="1:18" x14ac:dyDescent="0.25">
      <c r="A177" s="291" t="s">
        <v>863</v>
      </c>
      <c r="B177" s="291" t="s">
        <v>862</v>
      </c>
      <c r="C177" s="292">
        <v>1.3999999761581421</v>
      </c>
      <c r="D177" s="292">
        <v>0</v>
      </c>
      <c r="E177" s="292">
        <v>0</v>
      </c>
      <c r="F177" s="292">
        <v>0</v>
      </c>
      <c r="G177" s="292">
        <v>0</v>
      </c>
      <c r="H177" s="292">
        <v>1.3999999761581421</v>
      </c>
      <c r="I177" s="292">
        <v>0</v>
      </c>
      <c r="J177" s="292">
        <v>0</v>
      </c>
      <c r="K177" s="292">
        <v>0</v>
      </c>
      <c r="L177" s="292">
        <v>0</v>
      </c>
      <c r="M177" s="292">
        <v>1</v>
      </c>
      <c r="N177" s="292">
        <v>1</v>
      </c>
      <c r="O177" s="292">
        <v>1</v>
      </c>
      <c r="P177" s="291" t="s">
        <v>250</v>
      </c>
      <c r="Q177" s="291" t="s">
        <v>279</v>
      </c>
      <c r="R177" s="291" t="s">
        <v>246</v>
      </c>
    </row>
    <row r="178" spans="1:18" ht="30" x14ac:dyDescent="0.25">
      <c r="A178" s="291" t="s">
        <v>861</v>
      </c>
      <c r="B178" s="291" t="s">
        <v>860</v>
      </c>
      <c r="C178" s="292">
        <v>0.30000001192092896</v>
      </c>
      <c r="D178" s="292">
        <v>0</v>
      </c>
      <c r="E178" s="292">
        <v>0</v>
      </c>
      <c r="F178" s="292">
        <v>0</v>
      </c>
      <c r="G178" s="292">
        <v>0</v>
      </c>
      <c r="H178" s="292">
        <v>0.30000001192092896</v>
      </c>
      <c r="I178" s="292">
        <v>0</v>
      </c>
      <c r="J178" s="292">
        <v>0</v>
      </c>
      <c r="K178" s="292">
        <v>0</v>
      </c>
      <c r="L178" s="292">
        <v>0</v>
      </c>
      <c r="M178" s="292">
        <v>1</v>
      </c>
      <c r="N178" s="292">
        <v>1</v>
      </c>
      <c r="O178" s="292">
        <v>1</v>
      </c>
      <c r="P178" s="291" t="s">
        <v>250</v>
      </c>
      <c r="Q178" s="291" t="s">
        <v>279</v>
      </c>
      <c r="R178" s="291" t="s">
        <v>246</v>
      </c>
    </row>
    <row r="179" spans="1:18" ht="30" x14ac:dyDescent="0.25">
      <c r="A179" s="291" t="s">
        <v>859</v>
      </c>
      <c r="B179" s="291" t="s">
        <v>858</v>
      </c>
      <c r="C179" s="292">
        <v>0.8399999737739563</v>
      </c>
      <c r="D179" s="292">
        <v>0</v>
      </c>
      <c r="E179" s="292">
        <v>0</v>
      </c>
      <c r="F179" s="292">
        <v>0</v>
      </c>
      <c r="G179" s="292">
        <v>0</v>
      </c>
      <c r="H179" s="292">
        <v>0.8399999737739563</v>
      </c>
      <c r="I179" s="292">
        <v>0</v>
      </c>
      <c r="J179" s="292">
        <v>0</v>
      </c>
      <c r="K179" s="292">
        <v>0</v>
      </c>
      <c r="L179" s="292">
        <v>0</v>
      </c>
      <c r="M179" s="292">
        <v>1</v>
      </c>
      <c r="N179" s="292">
        <v>1</v>
      </c>
      <c r="O179" s="292">
        <v>1</v>
      </c>
      <c r="P179" s="291" t="s">
        <v>250</v>
      </c>
      <c r="Q179" s="291" t="s">
        <v>279</v>
      </c>
      <c r="R179" s="291" t="s">
        <v>246</v>
      </c>
    </row>
    <row r="180" spans="1:18" ht="30" x14ac:dyDescent="0.25">
      <c r="A180" s="291" t="s">
        <v>857</v>
      </c>
      <c r="B180" s="291" t="s">
        <v>856</v>
      </c>
      <c r="C180" s="292">
        <v>0.8399999737739563</v>
      </c>
      <c r="D180" s="292">
        <v>0</v>
      </c>
      <c r="E180" s="292">
        <v>0</v>
      </c>
      <c r="F180" s="292">
        <v>0</v>
      </c>
      <c r="G180" s="292">
        <v>0</v>
      </c>
      <c r="H180" s="292">
        <v>0.8399999737739563</v>
      </c>
      <c r="I180" s="292">
        <v>0</v>
      </c>
      <c r="J180" s="292">
        <v>0</v>
      </c>
      <c r="K180" s="292">
        <v>0</v>
      </c>
      <c r="L180" s="292">
        <v>0</v>
      </c>
      <c r="M180" s="292">
        <v>1</v>
      </c>
      <c r="N180" s="292">
        <v>1</v>
      </c>
      <c r="O180" s="292">
        <v>1</v>
      </c>
      <c r="P180" s="291" t="s">
        <v>250</v>
      </c>
      <c r="Q180" s="291" t="s">
        <v>279</v>
      </c>
      <c r="R180" s="291" t="s">
        <v>246</v>
      </c>
    </row>
    <row r="181" spans="1:18" ht="30" x14ac:dyDescent="0.25">
      <c r="A181" s="291" t="s">
        <v>855</v>
      </c>
      <c r="B181" s="291" t="s">
        <v>854</v>
      </c>
      <c r="C181" s="292">
        <v>0.8399999737739563</v>
      </c>
      <c r="D181" s="292">
        <v>0</v>
      </c>
      <c r="E181" s="292">
        <v>0</v>
      </c>
      <c r="F181" s="292">
        <v>0</v>
      </c>
      <c r="G181" s="292">
        <v>0</v>
      </c>
      <c r="H181" s="292">
        <v>0.8399999737739563</v>
      </c>
      <c r="I181" s="292">
        <v>0</v>
      </c>
      <c r="J181" s="292">
        <v>0</v>
      </c>
      <c r="K181" s="292">
        <v>0</v>
      </c>
      <c r="L181" s="292">
        <v>0</v>
      </c>
      <c r="M181" s="292">
        <v>1</v>
      </c>
      <c r="N181" s="292">
        <v>1</v>
      </c>
      <c r="O181" s="292">
        <v>1</v>
      </c>
      <c r="P181" s="291" t="s">
        <v>250</v>
      </c>
      <c r="Q181" s="291" t="s">
        <v>279</v>
      </c>
      <c r="R181" s="291" t="s">
        <v>246</v>
      </c>
    </row>
    <row r="182" spans="1:18" ht="30" x14ac:dyDescent="0.25">
      <c r="A182" s="291" t="s">
        <v>853</v>
      </c>
      <c r="B182" s="291" t="s">
        <v>852</v>
      </c>
      <c r="C182" s="292">
        <v>0.37000000476837158</v>
      </c>
      <c r="D182" s="292">
        <v>0</v>
      </c>
      <c r="E182" s="292">
        <v>0</v>
      </c>
      <c r="F182" s="292">
        <v>0</v>
      </c>
      <c r="G182" s="292">
        <v>0</v>
      </c>
      <c r="H182" s="292">
        <v>0.37000000476837158</v>
      </c>
      <c r="I182" s="292">
        <v>0</v>
      </c>
      <c r="J182" s="292">
        <v>0</v>
      </c>
      <c r="K182" s="292">
        <v>0</v>
      </c>
      <c r="L182" s="292">
        <v>0</v>
      </c>
      <c r="M182" s="292">
        <v>1</v>
      </c>
      <c r="N182" s="292">
        <v>1</v>
      </c>
      <c r="O182" s="292">
        <v>1</v>
      </c>
      <c r="P182" s="291" t="s">
        <v>250</v>
      </c>
      <c r="Q182" s="291" t="s">
        <v>279</v>
      </c>
      <c r="R182" s="291" t="s">
        <v>246</v>
      </c>
    </row>
    <row r="183" spans="1:18" ht="30" x14ac:dyDescent="0.25">
      <c r="A183" s="291" t="s">
        <v>851</v>
      </c>
      <c r="B183" s="291" t="s">
        <v>850</v>
      </c>
      <c r="C183" s="292">
        <v>0.8399999737739563</v>
      </c>
      <c r="D183" s="292">
        <v>0</v>
      </c>
      <c r="E183" s="292">
        <v>0</v>
      </c>
      <c r="F183" s="292">
        <v>0</v>
      </c>
      <c r="G183" s="292">
        <v>0</v>
      </c>
      <c r="H183" s="292">
        <v>0.8399999737739563</v>
      </c>
      <c r="I183" s="292">
        <v>0</v>
      </c>
      <c r="J183" s="292">
        <v>0</v>
      </c>
      <c r="K183" s="292">
        <v>0</v>
      </c>
      <c r="L183" s="292">
        <v>0</v>
      </c>
      <c r="M183" s="292">
        <v>1</v>
      </c>
      <c r="N183" s="292">
        <v>1</v>
      </c>
      <c r="O183" s="292">
        <v>1</v>
      </c>
      <c r="P183" s="291" t="s">
        <v>250</v>
      </c>
      <c r="Q183" s="291" t="s">
        <v>279</v>
      </c>
      <c r="R183" s="291" t="s">
        <v>246</v>
      </c>
    </row>
    <row r="184" spans="1:18" ht="30" x14ac:dyDescent="0.25">
      <c r="A184" s="291" t="s">
        <v>849</v>
      </c>
      <c r="B184" s="291" t="s">
        <v>848</v>
      </c>
      <c r="C184" s="292">
        <v>1.0499999523162842</v>
      </c>
      <c r="D184" s="292">
        <v>0</v>
      </c>
      <c r="E184" s="292">
        <v>0</v>
      </c>
      <c r="F184" s="292">
        <v>0</v>
      </c>
      <c r="G184" s="292">
        <v>0</v>
      </c>
      <c r="H184" s="292">
        <v>1.0499999523162842</v>
      </c>
      <c r="I184" s="292">
        <v>0</v>
      </c>
      <c r="J184" s="292">
        <v>0</v>
      </c>
      <c r="K184" s="292">
        <v>0</v>
      </c>
      <c r="L184" s="292">
        <v>0</v>
      </c>
      <c r="M184" s="292">
        <v>1</v>
      </c>
      <c r="N184" s="292">
        <v>1</v>
      </c>
      <c r="O184" s="292">
        <v>1</v>
      </c>
      <c r="P184" s="291" t="s">
        <v>250</v>
      </c>
      <c r="Q184" s="291" t="s">
        <v>279</v>
      </c>
      <c r="R184" s="291" t="s">
        <v>246</v>
      </c>
    </row>
    <row r="185" spans="1:18" x14ac:dyDescent="0.25">
      <c r="A185" s="291" t="s">
        <v>847</v>
      </c>
      <c r="B185" s="291" t="s">
        <v>846</v>
      </c>
      <c r="C185" s="292">
        <v>1.7999999523162842</v>
      </c>
      <c r="D185" s="292">
        <v>0</v>
      </c>
      <c r="E185" s="292">
        <v>0</v>
      </c>
      <c r="F185" s="292">
        <v>0</v>
      </c>
      <c r="G185" s="292">
        <v>0</v>
      </c>
      <c r="H185" s="292">
        <v>1.7999999523162842</v>
      </c>
      <c r="I185" s="292">
        <v>0</v>
      </c>
      <c r="J185" s="292">
        <v>0</v>
      </c>
      <c r="K185" s="292">
        <v>0</v>
      </c>
      <c r="L185" s="292">
        <v>0</v>
      </c>
      <c r="M185" s="292">
        <v>1</v>
      </c>
      <c r="N185" s="292">
        <v>1</v>
      </c>
      <c r="O185" s="292">
        <v>1</v>
      </c>
      <c r="P185" s="291" t="s">
        <v>250</v>
      </c>
      <c r="Q185" s="291" t="s">
        <v>279</v>
      </c>
      <c r="R185" s="291" t="s">
        <v>246</v>
      </c>
    </row>
    <row r="186" spans="1:18" x14ac:dyDescent="0.25">
      <c r="A186" s="291" t="s">
        <v>845</v>
      </c>
      <c r="B186" s="291" t="s">
        <v>844</v>
      </c>
      <c r="C186" s="292">
        <v>4.4000000953674316</v>
      </c>
      <c r="D186" s="292">
        <v>0</v>
      </c>
      <c r="E186" s="292">
        <v>0</v>
      </c>
      <c r="F186" s="292">
        <v>0</v>
      </c>
      <c r="G186" s="292">
        <v>0</v>
      </c>
      <c r="H186" s="292">
        <v>4.4000000953674316</v>
      </c>
      <c r="I186" s="292">
        <v>0</v>
      </c>
      <c r="J186" s="292">
        <v>0</v>
      </c>
      <c r="K186" s="292">
        <v>0</v>
      </c>
      <c r="L186" s="292">
        <v>0</v>
      </c>
      <c r="M186" s="292">
        <v>1</v>
      </c>
      <c r="N186" s="292">
        <v>1</v>
      </c>
      <c r="O186" s="292">
        <v>1</v>
      </c>
      <c r="P186" s="291" t="s">
        <v>250</v>
      </c>
      <c r="Q186" s="291" t="s">
        <v>66</v>
      </c>
      <c r="R186" s="291" t="s">
        <v>246</v>
      </c>
    </row>
    <row r="187" spans="1:18" x14ac:dyDescent="0.25">
      <c r="A187" s="291" t="s">
        <v>843</v>
      </c>
      <c r="B187" s="291" t="s">
        <v>842</v>
      </c>
      <c r="C187" s="292">
        <v>4.4000000953674316</v>
      </c>
      <c r="D187" s="292">
        <v>0</v>
      </c>
      <c r="E187" s="292">
        <v>0</v>
      </c>
      <c r="F187" s="292">
        <v>0</v>
      </c>
      <c r="G187" s="292">
        <v>0</v>
      </c>
      <c r="H187" s="292">
        <v>4.4000000953674316</v>
      </c>
      <c r="I187" s="292">
        <v>0</v>
      </c>
      <c r="J187" s="292">
        <v>0</v>
      </c>
      <c r="K187" s="292">
        <v>0</v>
      </c>
      <c r="L187" s="292">
        <v>0</v>
      </c>
      <c r="M187" s="292">
        <v>1</v>
      </c>
      <c r="N187" s="292">
        <v>1</v>
      </c>
      <c r="O187" s="292">
        <v>1</v>
      </c>
      <c r="P187" s="291" t="s">
        <v>250</v>
      </c>
      <c r="Q187" s="291" t="s">
        <v>66</v>
      </c>
      <c r="R187" s="291" t="s">
        <v>246</v>
      </c>
    </row>
    <row r="188" spans="1:18" x14ac:dyDescent="0.25">
      <c r="A188" s="291" t="s">
        <v>841</v>
      </c>
      <c r="B188" s="291" t="s">
        <v>840</v>
      </c>
      <c r="C188" s="292">
        <v>0</v>
      </c>
      <c r="D188" s="292">
        <v>1.8782949447631836</v>
      </c>
      <c r="E188" s="292">
        <v>19.039810180664063</v>
      </c>
      <c r="F188" s="292">
        <v>18.649660110473633</v>
      </c>
      <c r="G188" s="292">
        <v>18.627899169921875</v>
      </c>
      <c r="H188" s="292">
        <v>0</v>
      </c>
      <c r="I188" s="292">
        <v>1.8782949447631836</v>
      </c>
      <c r="J188" s="292">
        <v>21.582729339599609</v>
      </c>
      <c r="K188" s="292">
        <v>20.348720550537109</v>
      </c>
      <c r="L188" s="292">
        <v>20.395450592041016</v>
      </c>
      <c r="M188" s="292">
        <v>1</v>
      </c>
      <c r="N188" s="292">
        <v>1</v>
      </c>
      <c r="O188" s="292">
        <v>1</v>
      </c>
      <c r="P188" s="291" t="s">
        <v>250</v>
      </c>
      <c r="Q188" s="291" t="s">
        <v>66</v>
      </c>
      <c r="R188" s="291" t="s">
        <v>246</v>
      </c>
    </row>
    <row r="189" spans="1:18" s="293" customFormat="1" x14ac:dyDescent="0.25">
      <c r="A189" s="294" t="s">
        <v>839</v>
      </c>
      <c r="B189" s="294" t="s">
        <v>838</v>
      </c>
      <c r="C189" s="295">
        <v>0</v>
      </c>
      <c r="D189" s="295">
        <v>1.4567949771881104</v>
      </c>
      <c r="E189" s="295">
        <v>4.0204448699951172</v>
      </c>
      <c r="F189" s="295">
        <v>3.3767910003662109</v>
      </c>
      <c r="G189" s="295">
        <v>4.7687768936157227</v>
      </c>
      <c r="H189" s="295">
        <v>0</v>
      </c>
      <c r="I189" s="295">
        <v>1.4567949771881104</v>
      </c>
      <c r="J189" s="295">
        <v>4.1456160545349121</v>
      </c>
      <c r="K189" s="295">
        <v>3.4385030269622803</v>
      </c>
      <c r="L189" s="295">
        <v>5.1420321464538574</v>
      </c>
      <c r="M189" s="295">
        <v>45.534698486328125</v>
      </c>
      <c r="N189" s="295">
        <v>38.455101013183594</v>
      </c>
      <c r="O189" s="295">
        <v>20.756099700927734</v>
      </c>
      <c r="P189" s="294" t="s">
        <v>250</v>
      </c>
      <c r="Q189" s="294" t="s">
        <v>66</v>
      </c>
      <c r="R189" s="294" t="s">
        <v>246</v>
      </c>
    </row>
    <row r="190" spans="1:18" x14ac:dyDescent="0.25">
      <c r="A190" s="291" t="s">
        <v>837</v>
      </c>
      <c r="B190" s="291" t="s">
        <v>836</v>
      </c>
      <c r="C190" s="292">
        <v>0.60000002384185791</v>
      </c>
      <c r="D190" s="292">
        <v>0</v>
      </c>
      <c r="E190" s="292">
        <v>0</v>
      </c>
      <c r="F190" s="292">
        <v>0</v>
      </c>
      <c r="G190" s="292">
        <v>0</v>
      </c>
      <c r="H190" s="292">
        <v>0.60000002384185791</v>
      </c>
      <c r="I190" s="292">
        <v>0</v>
      </c>
      <c r="J190" s="292">
        <v>0</v>
      </c>
      <c r="K190" s="292">
        <v>0</v>
      </c>
      <c r="L190" s="292">
        <v>0</v>
      </c>
      <c r="M190" s="292">
        <v>1</v>
      </c>
      <c r="N190" s="292">
        <v>1</v>
      </c>
      <c r="O190" s="292">
        <v>1</v>
      </c>
      <c r="P190" s="291" t="s">
        <v>250</v>
      </c>
      <c r="Q190" s="291" t="s">
        <v>66</v>
      </c>
      <c r="R190" s="291" t="s">
        <v>246</v>
      </c>
    </row>
    <row r="191" spans="1:18" x14ac:dyDescent="0.25">
      <c r="A191" s="291" t="s">
        <v>835</v>
      </c>
      <c r="B191" s="291" t="s">
        <v>834</v>
      </c>
      <c r="C191" s="292">
        <v>5</v>
      </c>
      <c r="D191" s="292">
        <v>0</v>
      </c>
      <c r="E191" s="292">
        <v>0</v>
      </c>
      <c r="F191" s="292">
        <v>0</v>
      </c>
      <c r="G191" s="292">
        <v>0</v>
      </c>
      <c r="H191" s="292">
        <v>5</v>
      </c>
      <c r="I191" s="292">
        <v>0</v>
      </c>
      <c r="J191" s="292">
        <v>0</v>
      </c>
      <c r="K191" s="292">
        <v>0</v>
      </c>
      <c r="L191" s="292">
        <v>0</v>
      </c>
      <c r="M191" s="292">
        <v>1</v>
      </c>
      <c r="N191" s="292">
        <v>1</v>
      </c>
      <c r="O191" s="292">
        <v>1</v>
      </c>
      <c r="P191" s="291" t="s">
        <v>250</v>
      </c>
      <c r="Q191" s="291" t="s">
        <v>279</v>
      </c>
      <c r="R191" s="291" t="s">
        <v>246</v>
      </c>
    </row>
    <row r="192" spans="1:18" x14ac:dyDescent="0.25">
      <c r="A192" s="291" t="s">
        <v>833</v>
      </c>
      <c r="B192" s="291" t="s">
        <v>832</v>
      </c>
      <c r="C192" s="292">
        <v>25</v>
      </c>
      <c r="D192" s="292">
        <v>0</v>
      </c>
      <c r="E192" s="292">
        <v>0</v>
      </c>
      <c r="F192" s="292">
        <v>0</v>
      </c>
      <c r="G192" s="292">
        <v>0</v>
      </c>
      <c r="H192" s="292">
        <v>25</v>
      </c>
      <c r="I192" s="292">
        <v>0</v>
      </c>
      <c r="J192" s="292">
        <v>0</v>
      </c>
      <c r="K192" s="292">
        <v>0</v>
      </c>
      <c r="L192" s="292">
        <v>0</v>
      </c>
      <c r="M192" s="292">
        <v>1</v>
      </c>
      <c r="N192" s="292">
        <v>1</v>
      </c>
      <c r="O192" s="292">
        <v>1</v>
      </c>
      <c r="P192" s="291" t="s">
        <v>250</v>
      </c>
      <c r="Q192" s="291" t="s">
        <v>66</v>
      </c>
      <c r="R192" s="291" t="s">
        <v>246</v>
      </c>
    </row>
    <row r="193" spans="1:18" x14ac:dyDescent="0.25">
      <c r="A193" s="291" t="s">
        <v>831</v>
      </c>
      <c r="B193" s="291" t="s">
        <v>830</v>
      </c>
      <c r="C193" s="292">
        <v>0.44999998807907104</v>
      </c>
      <c r="D193" s="292">
        <v>0</v>
      </c>
      <c r="E193" s="292">
        <v>0</v>
      </c>
      <c r="F193" s="292">
        <v>0</v>
      </c>
      <c r="G193" s="292">
        <v>0</v>
      </c>
      <c r="H193" s="292">
        <v>0.44999998807907104</v>
      </c>
      <c r="I193" s="292">
        <v>0</v>
      </c>
      <c r="J193" s="292">
        <v>0</v>
      </c>
      <c r="K193" s="292">
        <v>0</v>
      </c>
      <c r="L193" s="292">
        <v>0</v>
      </c>
      <c r="M193" s="292">
        <v>1</v>
      </c>
      <c r="N193" s="292">
        <v>1</v>
      </c>
      <c r="O193" s="292">
        <v>1</v>
      </c>
      <c r="P193" s="291" t="s">
        <v>250</v>
      </c>
      <c r="Q193" s="291" t="s">
        <v>279</v>
      </c>
      <c r="R193" s="291" t="s">
        <v>246</v>
      </c>
    </row>
    <row r="194" spans="1:18" x14ac:dyDescent="0.25">
      <c r="A194" s="291" t="s">
        <v>829</v>
      </c>
      <c r="B194" s="291" t="s">
        <v>828</v>
      </c>
      <c r="C194" s="292">
        <v>0.64999997615814209</v>
      </c>
      <c r="D194" s="292">
        <v>0</v>
      </c>
      <c r="E194" s="292">
        <v>0</v>
      </c>
      <c r="F194" s="292">
        <v>0</v>
      </c>
      <c r="G194" s="292">
        <v>0</v>
      </c>
      <c r="H194" s="292">
        <v>0.64999997615814209</v>
      </c>
      <c r="I194" s="292">
        <v>0</v>
      </c>
      <c r="J194" s="292">
        <v>0</v>
      </c>
      <c r="K194" s="292">
        <v>0</v>
      </c>
      <c r="L194" s="292">
        <v>0</v>
      </c>
      <c r="M194" s="292">
        <v>1</v>
      </c>
      <c r="N194" s="292">
        <v>1</v>
      </c>
      <c r="O194" s="292">
        <v>1</v>
      </c>
      <c r="P194" s="291" t="s">
        <v>250</v>
      </c>
      <c r="Q194" s="291" t="s">
        <v>279</v>
      </c>
      <c r="R194" s="291" t="s">
        <v>246</v>
      </c>
    </row>
    <row r="195" spans="1:18" s="293" customFormat="1" x14ac:dyDescent="0.25">
      <c r="A195" s="294" t="s">
        <v>827</v>
      </c>
      <c r="B195" s="294" t="s">
        <v>826</v>
      </c>
      <c r="C195" s="295">
        <v>1.0199999809265137</v>
      </c>
      <c r="D195" s="295">
        <v>0</v>
      </c>
      <c r="E195" s="295">
        <v>0</v>
      </c>
      <c r="F195" s="295">
        <v>0</v>
      </c>
      <c r="G195" s="295">
        <v>0</v>
      </c>
      <c r="H195" s="295">
        <v>1.0199999809265137</v>
      </c>
      <c r="I195" s="295">
        <v>0</v>
      </c>
      <c r="J195" s="295">
        <v>0</v>
      </c>
      <c r="K195" s="295">
        <v>0</v>
      </c>
      <c r="L195" s="295">
        <v>0</v>
      </c>
      <c r="M195" s="295">
        <v>1</v>
      </c>
      <c r="N195" s="295">
        <v>1</v>
      </c>
      <c r="O195" s="295">
        <v>1</v>
      </c>
      <c r="P195" s="294" t="s">
        <v>250</v>
      </c>
      <c r="Q195" s="294" t="s">
        <v>279</v>
      </c>
      <c r="R195" s="294" t="s">
        <v>246</v>
      </c>
    </row>
    <row r="196" spans="1:18" x14ac:dyDescent="0.25">
      <c r="A196" s="291" t="s">
        <v>825</v>
      </c>
      <c r="B196" s="291" t="s">
        <v>824</v>
      </c>
      <c r="C196" s="292">
        <v>0</v>
      </c>
      <c r="D196" s="292">
        <v>9</v>
      </c>
      <c r="E196" s="292">
        <v>22</v>
      </c>
      <c r="F196" s="292">
        <v>31</v>
      </c>
      <c r="G196" s="292">
        <v>37</v>
      </c>
      <c r="H196" s="292">
        <v>0</v>
      </c>
      <c r="I196" s="292">
        <v>9</v>
      </c>
      <c r="J196" s="292">
        <v>22</v>
      </c>
      <c r="K196" s="292">
        <v>31</v>
      </c>
      <c r="L196" s="292">
        <v>37</v>
      </c>
      <c r="M196" s="292">
        <v>1</v>
      </c>
      <c r="N196" s="292">
        <v>1</v>
      </c>
      <c r="O196" s="292">
        <v>1</v>
      </c>
      <c r="P196" s="291" t="s">
        <v>247</v>
      </c>
      <c r="Q196" s="291" t="s">
        <v>66</v>
      </c>
      <c r="R196" s="291" t="s">
        <v>246</v>
      </c>
    </row>
    <row r="197" spans="1:18" x14ac:dyDescent="0.25">
      <c r="A197" s="291" t="s">
        <v>823</v>
      </c>
      <c r="B197" s="291" t="s">
        <v>822</v>
      </c>
      <c r="C197" s="292">
        <v>0</v>
      </c>
      <c r="D197" s="292">
        <v>52.686569213867188</v>
      </c>
      <c r="E197" s="292">
        <v>118.9552001953125</v>
      </c>
      <c r="F197" s="292">
        <v>157.46270751953125</v>
      </c>
      <c r="G197" s="292">
        <v>205.22390747070312</v>
      </c>
      <c r="H197" s="292">
        <v>0</v>
      </c>
      <c r="I197" s="292">
        <v>52.686569213867188</v>
      </c>
      <c r="J197" s="292">
        <v>118.9552001953125</v>
      </c>
      <c r="K197" s="292">
        <v>157.46270751953125</v>
      </c>
      <c r="L197" s="292">
        <v>205.22390747070312</v>
      </c>
      <c r="M197" s="292">
        <v>1</v>
      </c>
      <c r="N197" s="292">
        <v>1</v>
      </c>
      <c r="O197" s="292">
        <v>1</v>
      </c>
      <c r="P197" s="291" t="s">
        <v>247</v>
      </c>
      <c r="Q197" s="291" t="s">
        <v>66</v>
      </c>
      <c r="R197" s="291" t="s">
        <v>246</v>
      </c>
    </row>
    <row r="198" spans="1:18" x14ac:dyDescent="0.25">
      <c r="A198" s="291" t="s">
        <v>821</v>
      </c>
      <c r="B198" s="291" t="s">
        <v>820</v>
      </c>
      <c r="C198" s="292">
        <v>3.3499999046325684</v>
      </c>
      <c r="D198" s="292">
        <v>0</v>
      </c>
      <c r="E198" s="292">
        <v>0</v>
      </c>
      <c r="F198" s="292">
        <v>0</v>
      </c>
      <c r="G198" s="292">
        <v>0</v>
      </c>
      <c r="H198" s="292">
        <v>3.3499999046325684</v>
      </c>
      <c r="I198" s="292">
        <v>0</v>
      </c>
      <c r="J198" s="292">
        <v>0</v>
      </c>
      <c r="K198" s="292">
        <v>0</v>
      </c>
      <c r="L198" s="292">
        <v>0</v>
      </c>
      <c r="M198" s="292">
        <v>1</v>
      </c>
      <c r="N198" s="292">
        <v>1</v>
      </c>
      <c r="O198" s="292">
        <v>1</v>
      </c>
      <c r="P198" s="291" t="s">
        <v>250</v>
      </c>
      <c r="Q198" s="291" t="s">
        <v>66</v>
      </c>
      <c r="R198" s="291" t="s">
        <v>246</v>
      </c>
    </row>
    <row r="199" spans="1:18" x14ac:dyDescent="0.25">
      <c r="A199" s="291" t="s">
        <v>819</v>
      </c>
      <c r="B199" s="291" t="s">
        <v>818</v>
      </c>
      <c r="C199" s="292">
        <v>0</v>
      </c>
      <c r="D199" s="292">
        <v>1.6000000238418579</v>
      </c>
      <c r="E199" s="292">
        <v>21.700000762939453</v>
      </c>
      <c r="F199" s="292">
        <v>12.199999809265137</v>
      </c>
      <c r="G199" s="292">
        <v>11.300000190734863</v>
      </c>
      <c r="H199" s="292">
        <v>0</v>
      </c>
      <c r="I199" s="292">
        <v>1.6000000238418579</v>
      </c>
      <c r="J199" s="292">
        <v>21.700000762939453</v>
      </c>
      <c r="K199" s="292">
        <v>12.199999809265137</v>
      </c>
      <c r="L199" s="292">
        <v>11.300000190734863</v>
      </c>
      <c r="M199" s="292">
        <v>1</v>
      </c>
      <c r="N199" s="292">
        <v>1</v>
      </c>
      <c r="O199" s="292">
        <v>1</v>
      </c>
      <c r="P199" s="291" t="s">
        <v>250</v>
      </c>
      <c r="Q199" s="291" t="s">
        <v>66</v>
      </c>
      <c r="R199" s="291" t="s">
        <v>246</v>
      </c>
    </row>
    <row r="200" spans="1:18" x14ac:dyDescent="0.25">
      <c r="A200" s="291" t="s">
        <v>817</v>
      </c>
      <c r="B200" s="291" t="s">
        <v>816</v>
      </c>
      <c r="C200" s="292">
        <v>2.6099998950958252</v>
      </c>
      <c r="D200" s="292">
        <v>0</v>
      </c>
      <c r="E200" s="292">
        <v>0</v>
      </c>
      <c r="F200" s="292">
        <v>0</v>
      </c>
      <c r="G200" s="292">
        <v>0</v>
      </c>
      <c r="H200" s="292">
        <v>2.6099998950958252</v>
      </c>
      <c r="I200" s="292">
        <v>0</v>
      </c>
      <c r="J200" s="292">
        <v>0</v>
      </c>
      <c r="K200" s="292">
        <v>0</v>
      </c>
      <c r="L200" s="292">
        <v>0</v>
      </c>
      <c r="M200" s="292">
        <v>1</v>
      </c>
      <c r="N200" s="292">
        <v>1</v>
      </c>
      <c r="O200" s="292">
        <v>1</v>
      </c>
      <c r="P200" s="291" t="s">
        <v>250</v>
      </c>
      <c r="Q200" s="291" t="s">
        <v>279</v>
      </c>
      <c r="R200" s="291" t="s">
        <v>246</v>
      </c>
    </row>
    <row r="201" spans="1:18" x14ac:dyDescent="0.25">
      <c r="A201" s="291" t="s">
        <v>815</v>
      </c>
      <c r="B201" s="291" t="s">
        <v>814</v>
      </c>
      <c r="C201" s="292">
        <v>35</v>
      </c>
      <c r="D201" s="292">
        <v>35</v>
      </c>
      <c r="E201" s="292">
        <v>35</v>
      </c>
      <c r="F201" s="292">
        <v>35</v>
      </c>
      <c r="G201" s="292">
        <v>35</v>
      </c>
      <c r="H201" s="292">
        <v>35</v>
      </c>
      <c r="I201" s="292">
        <v>35</v>
      </c>
      <c r="J201" s="292">
        <v>35</v>
      </c>
      <c r="K201" s="292">
        <v>35</v>
      </c>
      <c r="L201" s="292">
        <v>35</v>
      </c>
      <c r="M201" s="292">
        <v>1</v>
      </c>
      <c r="N201" s="292">
        <v>1</v>
      </c>
      <c r="O201" s="292">
        <v>1</v>
      </c>
      <c r="P201" s="291" t="s">
        <v>250</v>
      </c>
      <c r="Q201" s="291" t="s">
        <v>286</v>
      </c>
      <c r="R201" s="291" t="s">
        <v>246</v>
      </c>
    </row>
    <row r="202" spans="1:18" x14ac:dyDescent="0.25">
      <c r="A202" s="291" t="s">
        <v>813</v>
      </c>
      <c r="B202" s="291" t="s">
        <v>812</v>
      </c>
      <c r="C202" s="292">
        <v>35</v>
      </c>
      <c r="D202" s="292">
        <v>35</v>
      </c>
      <c r="E202" s="292">
        <v>35</v>
      </c>
      <c r="F202" s="292">
        <v>35</v>
      </c>
      <c r="G202" s="292">
        <v>35</v>
      </c>
      <c r="H202" s="292">
        <v>35</v>
      </c>
      <c r="I202" s="292">
        <v>35</v>
      </c>
      <c r="J202" s="292">
        <v>35</v>
      </c>
      <c r="K202" s="292">
        <v>35</v>
      </c>
      <c r="L202" s="292">
        <v>35</v>
      </c>
      <c r="M202" s="292">
        <v>1</v>
      </c>
      <c r="N202" s="292">
        <v>1</v>
      </c>
      <c r="O202" s="292">
        <v>1</v>
      </c>
      <c r="P202" s="291" t="s">
        <v>250</v>
      </c>
      <c r="Q202" s="291" t="s">
        <v>286</v>
      </c>
      <c r="R202" s="291" t="s">
        <v>246</v>
      </c>
    </row>
    <row r="203" spans="1:18" x14ac:dyDescent="0.25">
      <c r="A203" s="291" t="s">
        <v>811</v>
      </c>
      <c r="B203" s="291" t="s">
        <v>810</v>
      </c>
      <c r="C203" s="292">
        <v>38</v>
      </c>
      <c r="D203" s="292">
        <v>38</v>
      </c>
      <c r="E203" s="292">
        <v>38</v>
      </c>
      <c r="F203" s="292">
        <v>38</v>
      </c>
      <c r="G203" s="292">
        <v>38</v>
      </c>
      <c r="H203" s="292">
        <v>38</v>
      </c>
      <c r="I203" s="292">
        <v>38</v>
      </c>
      <c r="J203" s="292">
        <v>38</v>
      </c>
      <c r="K203" s="292">
        <v>38</v>
      </c>
      <c r="L203" s="292">
        <v>38</v>
      </c>
      <c r="M203" s="292">
        <v>1</v>
      </c>
      <c r="N203" s="292">
        <v>1</v>
      </c>
      <c r="O203" s="292">
        <v>1</v>
      </c>
      <c r="P203" s="291" t="s">
        <v>250</v>
      </c>
      <c r="Q203" s="291" t="s">
        <v>286</v>
      </c>
      <c r="R203" s="291" t="s">
        <v>246</v>
      </c>
    </row>
    <row r="204" spans="1:18" x14ac:dyDescent="0.25">
      <c r="A204" s="291" t="s">
        <v>809</v>
      </c>
      <c r="B204" s="291" t="s">
        <v>808</v>
      </c>
      <c r="C204" s="292">
        <v>0</v>
      </c>
      <c r="D204" s="292">
        <v>3.7999999523162842</v>
      </c>
      <c r="E204" s="292">
        <v>35.099998474121094</v>
      </c>
      <c r="F204" s="292">
        <v>17.100000381469727</v>
      </c>
      <c r="G204" s="292">
        <v>16.200000762939453</v>
      </c>
      <c r="H204" s="292">
        <v>0</v>
      </c>
      <c r="I204" s="292">
        <v>3.7999999523162842</v>
      </c>
      <c r="J204" s="292">
        <v>35.099998474121094</v>
      </c>
      <c r="K204" s="292">
        <v>17.100000381469727</v>
      </c>
      <c r="L204" s="292">
        <v>16.200000762939453</v>
      </c>
      <c r="M204" s="292">
        <v>1</v>
      </c>
      <c r="N204" s="292">
        <v>1</v>
      </c>
      <c r="O204" s="292">
        <v>1</v>
      </c>
      <c r="P204" s="291" t="s">
        <v>250</v>
      </c>
      <c r="Q204" s="291" t="s">
        <v>66</v>
      </c>
      <c r="R204" s="291" t="s">
        <v>246</v>
      </c>
    </row>
    <row r="205" spans="1:18" x14ac:dyDescent="0.25">
      <c r="A205" s="291" t="s">
        <v>807</v>
      </c>
      <c r="B205" s="291" t="s">
        <v>806</v>
      </c>
      <c r="C205" s="292">
        <v>0</v>
      </c>
      <c r="D205" s="292">
        <v>1.7000000476837158</v>
      </c>
      <c r="E205" s="292">
        <v>14.300000190734863</v>
      </c>
      <c r="F205" s="292">
        <v>7</v>
      </c>
      <c r="G205" s="292">
        <v>6.6999998092651367</v>
      </c>
      <c r="H205" s="292">
        <v>0</v>
      </c>
      <c r="I205" s="292">
        <v>1.7000000476837158</v>
      </c>
      <c r="J205" s="292">
        <v>14.300000190734863</v>
      </c>
      <c r="K205" s="292">
        <v>7</v>
      </c>
      <c r="L205" s="292">
        <v>6.6999998092651367</v>
      </c>
      <c r="M205" s="292">
        <v>1</v>
      </c>
      <c r="N205" s="292">
        <v>1</v>
      </c>
      <c r="O205" s="292">
        <v>1</v>
      </c>
      <c r="P205" s="291" t="s">
        <v>250</v>
      </c>
      <c r="Q205" s="291" t="s">
        <v>66</v>
      </c>
      <c r="R205" s="291" t="s">
        <v>246</v>
      </c>
    </row>
    <row r="206" spans="1:18" x14ac:dyDescent="0.25">
      <c r="A206" s="291" t="s">
        <v>805</v>
      </c>
      <c r="B206" s="291" t="s">
        <v>804</v>
      </c>
      <c r="C206" s="292">
        <v>1.0900000333786011</v>
      </c>
      <c r="D206" s="292">
        <v>0</v>
      </c>
      <c r="E206" s="292">
        <v>0</v>
      </c>
      <c r="F206" s="292">
        <v>0</v>
      </c>
      <c r="G206" s="292">
        <v>0</v>
      </c>
      <c r="H206" s="292">
        <v>1.0900000333786011</v>
      </c>
      <c r="I206" s="292">
        <v>0</v>
      </c>
      <c r="J206" s="292">
        <v>0</v>
      </c>
      <c r="K206" s="292">
        <v>0</v>
      </c>
      <c r="L206" s="292">
        <v>0</v>
      </c>
      <c r="M206" s="292">
        <v>1</v>
      </c>
      <c r="N206" s="292">
        <v>1</v>
      </c>
      <c r="O206" s="292">
        <v>1</v>
      </c>
      <c r="P206" s="291" t="s">
        <v>250</v>
      </c>
      <c r="Q206" s="291" t="s">
        <v>66</v>
      </c>
      <c r="R206" s="291" t="s">
        <v>246</v>
      </c>
    </row>
    <row r="207" spans="1:18" x14ac:dyDescent="0.25">
      <c r="A207" s="291" t="s">
        <v>803</v>
      </c>
      <c r="B207" s="291" t="s">
        <v>802</v>
      </c>
      <c r="C207" s="292">
        <v>13</v>
      </c>
      <c r="D207" s="292">
        <v>0</v>
      </c>
      <c r="E207" s="292">
        <v>0</v>
      </c>
      <c r="F207" s="292">
        <v>0</v>
      </c>
      <c r="G207" s="292">
        <v>0</v>
      </c>
      <c r="H207" s="292">
        <v>13</v>
      </c>
      <c r="I207" s="292">
        <v>0</v>
      </c>
      <c r="J207" s="292">
        <v>0</v>
      </c>
      <c r="K207" s="292">
        <v>0</v>
      </c>
      <c r="L207" s="292">
        <v>0</v>
      </c>
      <c r="M207" s="292">
        <v>1</v>
      </c>
      <c r="N207" s="292">
        <v>1</v>
      </c>
      <c r="O207" s="292">
        <v>1</v>
      </c>
      <c r="P207" s="291" t="s">
        <v>250</v>
      </c>
      <c r="Q207" s="291" t="s">
        <v>66</v>
      </c>
      <c r="R207" s="291" t="s">
        <v>246</v>
      </c>
    </row>
    <row r="208" spans="1:18" x14ac:dyDescent="0.25">
      <c r="A208" s="291" t="s">
        <v>801</v>
      </c>
      <c r="B208" s="291" t="s">
        <v>800</v>
      </c>
      <c r="C208" s="292">
        <v>5</v>
      </c>
      <c r="D208" s="292">
        <v>0</v>
      </c>
      <c r="E208" s="292">
        <v>0</v>
      </c>
      <c r="F208" s="292">
        <v>0</v>
      </c>
      <c r="G208" s="292">
        <v>0</v>
      </c>
      <c r="H208" s="292">
        <v>5</v>
      </c>
      <c r="I208" s="292">
        <v>0</v>
      </c>
      <c r="J208" s="292">
        <v>0</v>
      </c>
      <c r="K208" s="292">
        <v>0</v>
      </c>
      <c r="L208" s="292">
        <v>0</v>
      </c>
      <c r="M208" s="292">
        <v>1</v>
      </c>
      <c r="N208" s="292">
        <v>1</v>
      </c>
      <c r="O208" s="292">
        <v>1</v>
      </c>
      <c r="P208" s="291" t="s">
        <v>250</v>
      </c>
      <c r="Q208" s="291" t="s">
        <v>66</v>
      </c>
      <c r="R208" s="291" t="s">
        <v>246</v>
      </c>
    </row>
    <row r="209" spans="1:18" x14ac:dyDescent="0.25">
      <c r="A209" s="291" t="s">
        <v>799</v>
      </c>
      <c r="B209" s="291" t="s">
        <v>798</v>
      </c>
      <c r="C209" s="292">
        <v>3.7999999523162842</v>
      </c>
      <c r="D209" s="292">
        <v>0</v>
      </c>
      <c r="E209" s="292">
        <v>0</v>
      </c>
      <c r="F209" s="292">
        <v>0</v>
      </c>
      <c r="G209" s="292">
        <v>0</v>
      </c>
      <c r="H209" s="292">
        <v>3.7999999523162842</v>
      </c>
      <c r="I209" s="292">
        <v>0</v>
      </c>
      <c r="J209" s="292">
        <v>0</v>
      </c>
      <c r="K209" s="292">
        <v>0</v>
      </c>
      <c r="L209" s="292">
        <v>0</v>
      </c>
      <c r="M209" s="292">
        <v>1</v>
      </c>
      <c r="N209" s="292">
        <v>1</v>
      </c>
      <c r="O209" s="292">
        <v>1</v>
      </c>
      <c r="P209" s="291" t="s">
        <v>250</v>
      </c>
      <c r="Q209" s="291" t="s">
        <v>66</v>
      </c>
      <c r="R209" s="291" t="s">
        <v>246</v>
      </c>
    </row>
    <row r="210" spans="1:18" x14ac:dyDescent="0.25">
      <c r="A210" s="291" t="s">
        <v>797</v>
      </c>
      <c r="B210" s="291" t="s">
        <v>796</v>
      </c>
      <c r="C210" s="292">
        <v>3.7999999523162842</v>
      </c>
      <c r="D210" s="292">
        <v>0</v>
      </c>
      <c r="E210" s="292">
        <v>0</v>
      </c>
      <c r="F210" s="292">
        <v>0</v>
      </c>
      <c r="G210" s="292">
        <v>0</v>
      </c>
      <c r="H210" s="292">
        <v>3.7999999523162842</v>
      </c>
      <c r="I210" s="292">
        <v>0</v>
      </c>
      <c r="J210" s="292">
        <v>0</v>
      </c>
      <c r="K210" s="292">
        <v>0</v>
      </c>
      <c r="L210" s="292">
        <v>0</v>
      </c>
      <c r="M210" s="292">
        <v>1</v>
      </c>
      <c r="N210" s="292">
        <v>1</v>
      </c>
      <c r="O210" s="292">
        <v>1</v>
      </c>
      <c r="P210" s="291" t="s">
        <v>250</v>
      </c>
      <c r="Q210" s="291" t="s">
        <v>66</v>
      </c>
      <c r="R210" s="291" t="s">
        <v>246</v>
      </c>
    </row>
    <row r="211" spans="1:18" s="293" customFormat="1" x14ac:dyDescent="0.25">
      <c r="A211" s="294" t="s">
        <v>795</v>
      </c>
      <c r="B211" s="294" t="s">
        <v>794</v>
      </c>
      <c r="C211" s="295">
        <v>0</v>
      </c>
      <c r="D211" s="295">
        <v>1.4567949771881104</v>
      </c>
      <c r="E211" s="295">
        <v>4.0204448699951172</v>
      </c>
      <c r="F211" s="295">
        <v>3.3767910003662109</v>
      </c>
      <c r="G211" s="295">
        <v>4.7687768936157227</v>
      </c>
      <c r="H211" s="295">
        <v>0</v>
      </c>
      <c r="I211" s="295">
        <v>1.4567949771881104</v>
      </c>
      <c r="J211" s="295">
        <v>4.1456160545349121</v>
      </c>
      <c r="K211" s="295">
        <v>3.4385030269622803</v>
      </c>
      <c r="L211" s="295">
        <v>5.1420321464538574</v>
      </c>
      <c r="M211" s="295">
        <v>45.534698486328125</v>
      </c>
      <c r="N211" s="295">
        <v>38.455101013183594</v>
      </c>
      <c r="O211" s="295">
        <v>20.756099700927734</v>
      </c>
      <c r="P211" s="294" t="s">
        <v>250</v>
      </c>
      <c r="Q211" s="294" t="s">
        <v>66</v>
      </c>
      <c r="R211" s="294" t="s">
        <v>246</v>
      </c>
    </row>
    <row r="212" spans="1:18" x14ac:dyDescent="0.25">
      <c r="A212" s="291" t="s">
        <v>793</v>
      </c>
      <c r="B212" s="291" t="s">
        <v>792</v>
      </c>
      <c r="C212" s="292">
        <v>0</v>
      </c>
      <c r="D212" s="292">
        <v>1.8999999761581421</v>
      </c>
      <c r="E212" s="292">
        <v>22.299999237060547</v>
      </c>
      <c r="F212" s="292">
        <v>13.199999809265137</v>
      </c>
      <c r="G212" s="292">
        <v>12.300000190734863</v>
      </c>
      <c r="H212" s="292">
        <v>0</v>
      </c>
      <c r="I212" s="292">
        <v>1.8999999761581421</v>
      </c>
      <c r="J212" s="292">
        <v>23.5</v>
      </c>
      <c r="K212" s="292">
        <v>14.300000190734863</v>
      </c>
      <c r="L212" s="292">
        <v>13.399999618530273</v>
      </c>
      <c r="M212" s="292">
        <v>1</v>
      </c>
      <c r="N212" s="292">
        <v>1</v>
      </c>
      <c r="O212" s="292">
        <v>1</v>
      </c>
      <c r="P212" s="291" t="s">
        <v>250</v>
      </c>
      <c r="Q212" s="291" t="s">
        <v>66</v>
      </c>
      <c r="R212" s="291" t="s">
        <v>246</v>
      </c>
    </row>
    <row r="213" spans="1:18" s="293" customFormat="1" x14ac:dyDescent="0.25">
      <c r="A213" s="294" t="s">
        <v>791</v>
      </c>
      <c r="B213" s="294" t="s">
        <v>790</v>
      </c>
      <c r="C213" s="295">
        <v>0</v>
      </c>
      <c r="D213" s="295">
        <v>1.3609009981155396</v>
      </c>
      <c r="E213" s="295">
        <v>5.3156318664550781</v>
      </c>
      <c r="F213" s="295">
        <v>4.2916269302368164</v>
      </c>
      <c r="G213" s="295">
        <v>7.0503268241882324</v>
      </c>
      <c r="H213" s="295">
        <v>0</v>
      </c>
      <c r="I213" s="295">
        <v>1.7780499458312988</v>
      </c>
      <c r="J213" s="295">
        <v>6.2700390815734863</v>
      </c>
      <c r="K213" s="295">
        <v>4.6907720565795898</v>
      </c>
      <c r="L213" s="295">
        <v>8.2874355316162109</v>
      </c>
      <c r="M213" s="295">
        <v>45.534698486328125</v>
      </c>
      <c r="N213" s="295">
        <v>38.455101013183594</v>
      </c>
      <c r="O213" s="295">
        <v>20.756099700927734</v>
      </c>
      <c r="P213" s="294" t="s">
        <v>250</v>
      </c>
      <c r="Q213" s="294" t="s">
        <v>66</v>
      </c>
      <c r="R213" s="294" t="s">
        <v>246</v>
      </c>
    </row>
    <row r="214" spans="1:18" x14ac:dyDescent="0.25">
      <c r="A214" s="291" t="s">
        <v>789</v>
      </c>
      <c r="B214" s="291" t="s">
        <v>788</v>
      </c>
      <c r="C214" s="292">
        <v>26</v>
      </c>
      <c r="D214" s="292">
        <v>0</v>
      </c>
      <c r="E214" s="292">
        <v>0</v>
      </c>
      <c r="F214" s="292">
        <v>0</v>
      </c>
      <c r="G214" s="292">
        <v>0</v>
      </c>
      <c r="H214" s="292">
        <v>26</v>
      </c>
      <c r="I214" s="292">
        <v>0</v>
      </c>
      <c r="J214" s="292">
        <v>0</v>
      </c>
      <c r="K214" s="292">
        <v>0</v>
      </c>
      <c r="L214" s="292">
        <v>0</v>
      </c>
      <c r="M214" s="292">
        <v>1</v>
      </c>
      <c r="N214" s="292">
        <v>1</v>
      </c>
      <c r="O214" s="292">
        <v>1</v>
      </c>
      <c r="P214" s="291" t="s">
        <v>250</v>
      </c>
      <c r="Q214" s="291" t="s">
        <v>66</v>
      </c>
      <c r="R214" s="291" t="s">
        <v>246</v>
      </c>
    </row>
    <row r="215" spans="1:18" x14ac:dyDescent="0.25">
      <c r="A215" s="291" t="s">
        <v>787</v>
      </c>
      <c r="B215" s="291" t="s">
        <v>786</v>
      </c>
      <c r="C215" s="292">
        <v>0</v>
      </c>
      <c r="D215" s="292">
        <v>54.029899597167969</v>
      </c>
      <c r="E215" s="292">
        <v>123.13400268554687</v>
      </c>
      <c r="F215" s="292">
        <v>162.83599853515625</v>
      </c>
      <c r="G215" s="292">
        <v>206.71600341796875</v>
      </c>
      <c r="H215" s="292">
        <v>0</v>
      </c>
      <c r="I215" s="292">
        <v>54.029899597167969</v>
      </c>
      <c r="J215" s="292">
        <v>123.13400268554687</v>
      </c>
      <c r="K215" s="292">
        <v>162.83599853515625</v>
      </c>
      <c r="L215" s="292">
        <v>206.71600341796875</v>
      </c>
      <c r="M215" s="292">
        <v>1</v>
      </c>
      <c r="N215" s="292">
        <v>1</v>
      </c>
      <c r="O215" s="292">
        <v>1</v>
      </c>
      <c r="P215" s="291" t="s">
        <v>247</v>
      </c>
      <c r="Q215" s="291" t="s">
        <v>66</v>
      </c>
      <c r="R215" s="291" t="s">
        <v>246</v>
      </c>
    </row>
    <row r="216" spans="1:18" s="293" customFormat="1" x14ac:dyDescent="0.25">
      <c r="A216" s="294" t="s">
        <v>785</v>
      </c>
      <c r="B216" s="294" t="s">
        <v>784</v>
      </c>
      <c r="C216" s="295">
        <v>0</v>
      </c>
      <c r="D216" s="295">
        <v>1.4567949771881104</v>
      </c>
      <c r="E216" s="295">
        <v>4.0204448699951172</v>
      </c>
      <c r="F216" s="295">
        <v>3.3767910003662109</v>
      </c>
      <c r="G216" s="295">
        <v>4.7687768936157227</v>
      </c>
      <c r="H216" s="295">
        <v>0</v>
      </c>
      <c r="I216" s="295">
        <v>1.4567949771881104</v>
      </c>
      <c r="J216" s="295">
        <v>4.1456160545349121</v>
      </c>
      <c r="K216" s="295">
        <v>3.4385030269622803</v>
      </c>
      <c r="L216" s="295">
        <v>5.1420321464538574</v>
      </c>
      <c r="M216" s="295">
        <v>45.534698486328125</v>
      </c>
      <c r="N216" s="295">
        <v>38.455101013183594</v>
      </c>
      <c r="O216" s="295">
        <v>20.756099700927734</v>
      </c>
      <c r="P216" s="294" t="s">
        <v>250</v>
      </c>
      <c r="Q216" s="294" t="s">
        <v>66</v>
      </c>
      <c r="R216" s="294" t="s">
        <v>246</v>
      </c>
    </row>
    <row r="217" spans="1:18" x14ac:dyDescent="0.25">
      <c r="A217" s="291" t="s">
        <v>783</v>
      </c>
      <c r="B217" s="291" t="s">
        <v>782</v>
      </c>
      <c r="C217" s="292">
        <v>1.5</v>
      </c>
      <c r="D217" s="292">
        <v>0</v>
      </c>
      <c r="E217" s="292">
        <v>0</v>
      </c>
      <c r="F217" s="292">
        <v>0</v>
      </c>
      <c r="G217" s="292">
        <v>0</v>
      </c>
      <c r="H217" s="292">
        <v>1.5</v>
      </c>
      <c r="I217" s="292">
        <v>0</v>
      </c>
      <c r="J217" s="292">
        <v>0</v>
      </c>
      <c r="K217" s="292">
        <v>0</v>
      </c>
      <c r="L217" s="292">
        <v>0</v>
      </c>
      <c r="M217" s="292">
        <v>1</v>
      </c>
      <c r="N217" s="292">
        <v>1</v>
      </c>
      <c r="O217" s="292">
        <v>1</v>
      </c>
      <c r="P217" s="291" t="s">
        <v>250</v>
      </c>
      <c r="Q217" s="291" t="s">
        <v>279</v>
      </c>
      <c r="R217" s="291" t="s">
        <v>246</v>
      </c>
    </row>
    <row r="218" spans="1:18" x14ac:dyDescent="0.25">
      <c r="A218" s="291" t="s">
        <v>781</v>
      </c>
      <c r="B218" s="291" t="s">
        <v>780</v>
      </c>
      <c r="C218" s="292">
        <v>6</v>
      </c>
      <c r="D218" s="292">
        <v>0</v>
      </c>
      <c r="E218" s="292">
        <v>0</v>
      </c>
      <c r="F218" s="292">
        <v>0</v>
      </c>
      <c r="G218" s="292">
        <v>0</v>
      </c>
      <c r="H218" s="292">
        <v>6</v>
      </c>
      <c r="I218" s="292">
        <v>0</v>
      </c>
      <c r="J218" s="292">
        <v>0</v>
      </c>
      <c r="K218" s="292">
        <v>0</v>
      </c>
      <c r="L218" s="292">
        <v>0</v>
      </c>
      <c r="M218" s="292">
        <v>1</v>
      </c>
      <c r="N218" s="292">
        <v>1</v>
      </c>
      <c r="O218" s="292">
        <v>1</v>
      </c>
      <c r="P218" s="291" t="s">
        <v>250</v>
      </c>
      <c r="Q218" s="291" t="s">
        <v>66</v>
      </c>
      <c r="R218" s="291" t="s">
        <v>246</v>
      </c>
    </row>
    <row r="219" spans="1:18" x14ac:dyDescent="0.25">
      <c r="A219" s="291" t="s">
        <v>779</v>
      </c>
      <c r="B219" s="291" t="s">
        <v>778</v>
      </c>
      <c r="C219" s="292">
        <v>5</v>
      </c>
      <c r="D219" s="292">
        <v>0</v>
      </c>
      <c r="E219" s="292">
        <v>0</v>
      </c>
      <c r="F219" s="292">
        <v>0</v>
      </c>
      <c r="G219" s="292">
        <v>0</v>
      </c>
      <c r="H219" s="292">
        <v>5</v>
      </c>
      <c r="I219" s="292">
        <v>0</v>
      </c>
      <c r="J219" s="292">
        <v>0</v>
      </c>
      <c r="K219" s="292">
        <v>0</v>
      </c>
      <c r="L219" s="292">
        <v>0</v>
      </c>
      <c r="M219" s="292">
        <v>1</v>
      </c>
      <c r="N219" s="292">
        <v>1</v>
      </c>
      <c r="O219" s="292">
        <v>1</v>
      </c>
      <c r="P219" s="291" t="s">
        <v>250</v>
      </c>
      <c r="Q219" s="291" t="s">
        <v>66</v>
      </c>
      <c r="R219" s="291" t="s">
        <v>246</v>
      </c>
    </row>
    <row r="220" spans="1:18" s="293" customFormat="1" x14ac:dyDescent="0.25">
      <c r="A220" s="294" t="s">
        <v>777</v>
      </c>
      <c r="B220" s="294" t="s">
        <v>776</v>
      </c>
      <c r="C220" s="295">
        <v>0</v>
      </c>
      <c r="D220" s="295">
        <v>1.4567949771881104</v>
      </c>
      <c r="E220" s="295">
        <v>4.0204448699951172</v>
      </c>
      <c r="F220" s="295">
        <v>3.3767910003662109</v>
      </c>
      <c r="G220" s="295">
        <v>4.7687768936157227</v>
      </c>
      <c r="H220" s="295">
        <v>0</v>
      </c>
      <c r="I220" s="295">
        <v>1.4567949771881104</v>
      </c>
      <c r="J220" s="295">
        <v>4.1456160545349121</v>
      </c>
      <c r="K220" s="295">
        <v>3.4385030269622803</v>
      </c>
      <c r="L220" s="295">
        <v>5.1420321464538574</v>
      </c>
      <c r="M220" s="295">
        <v>45.534698486328125</v>
      </c>
      <c r="N220" s="295">
        <v>38.455101013183594</v>
      </c>
      <c r="O220" s="295">
        <v>20.756099700927734</v>
      </c>
      <c r="P220" s="294" t="s">
        <v>250</v>
      </c>
      <c r="Q220" s="294" t="s">
        <v>66</v>
      </c>
      <c r="R220" s="294" t="s">
        <v>246</v>
      </c>
    </row>
    <row r="221" spans="1:18" x14ac:dyDescent="0.25">
      <c r="A221" s="291" t="s">
        <v>775</v>
      </c>
      <c r="B221" s="291" t="s">
        <v>774</v>
      </c>
      <c r="C221" s="292">
        <v>1.5</v>
      </c>
      <c r="D221" s="292">
        <v>0</v>
      </c>
      <c r="E221" s="292">
        <v>0</v>
      </c>
      <c r="F221" s="292">
        <v>0</v>
      </c>
      <c r="G221" s="292">
        <v>0</v>
      </c>
      <c r="H221" s="292">
        <v>1.5</v>
      </c>
      <c r="I221" s="292">
        <v>0</v>
      </c>
      <c r="J221" s="292">
        <v>0</v>
      </c>
      <c r="K221" s="292">
        <v>0</v>
      </c>
      <c r="L221" s="292">
        <v>0</v>
      </c>
      <c r="M221" s="292">
        <v>1</v>
      </c>
      <c r="N221" s="292">
        <v>1</v>
      </c>
      <c r="O221" s="292">
        <v>1</v>
      </c>
      <c r="P221" s="291" t="s">
        <v>250</v>
      </c>
      <c r="Q221" s="291" t="s">
        <v>279</v>
      </c>
      <c r="R221" s="291" t="s">
        <v>246</v>
      </c>
    </row>
    <row r="222" spans="1:18" x14ac:dyDescent="0.25">
      <c r="A222" s="291" t="s">
        <v>773</v>
      </c>
      <c r="B222" s="291" t="s">
        <v>772</v>
      </c>
      <c r="C222" s="292">
        <v>0</v>
      </c>
      <c r="D222" s="292">
        <v>1.7000000476837158</v>
      </c>
      <c r="E222" s="292">
        <v>14.5</v>
      </c>
      <c r="F222" s="292">
        <v>7.0999999046325684</v>
      </c>
      <c r="G222" s="292">
        <v>6.8000001907348633</v>
      </c>
      <c r="H222" s="292">
        <v>0</v>
      </c>
      <c r="I222" s="292">
        <v>1.7000000476837158</v>
      </c>
      <c r="J222" s="292">
        <v>14.5</v>
      </c>
      <c r="K222" s="292">
        <v>7.0999999046325684</v>
      </c>
      <c r="L222" s="292">
        <v>6.8000001907348633</v>
      </c>
      <c r="M222" s="292">
        <v>1</v>
      </c>
      <c r="N222" s="292">
        <v>1</v>
      </c>
      <c r="O222" s="292">
        <v>1</v>
      </c>
      <c r="P222" s="291" t="s">
        <v>250</v>
      </c>
      <c r="Q222" s="291" t="s">
        <v>66</v>
      </c>
      <c r="R222" s="291" t="s">
        <v>246</v>
      </c>
    </row>
    <row r="223" spans="1:18" x14ac:dyDescent="0.25">
      <c r="A223" s="291" t="s">
        <v>771</v>
      </c>
      <c r="B223" s="291" t="s">
        <v>770</v>
      </c>
      <c r="C223" s="292">
        <v>55</v>
      </c>
      <c r="D223" s="292">
        <v>55</v>
      </c>
      <c r="E223" s="292">
        <v>55</v>
      </c>
      <c r="F223" s="292">
        <v>55</v>
      </c>
      <c r="G223" s="292">
        <v>55</v>
      </c>
      <c r="H223" s="292">
        <v>55</v>
      </c>
      <c r="I223" s="292">
        <v>55</v>
      </c>
      <c r="J223" s="292">
        <v>55</v>
      </c>
      <c r="K223" s="292">
        <v>55</v>
      </c>
      <c r="L223" s="292">
        <v>55</v>
      </c>
      <c r="M223" s="292">
        <v>1</v>
      </c>
      <c r="N223" s="292">
        <v>1</v>
      </c>
      <c r="O223" s="292">
        <v>1</v>
      </c>
      <c r="P223" s="291" t="s">
        <v>250</v>
      </c>
      <c r="Q223" s="291" t="s">
        <v>286</v>
      </c>
      <c r="R223" s="291" t="s">
        <v>246</v>
      </c>
    </row>
    <row r="224" spans="1:18" x14ac:dyDescent="0.25">
      <c r="A224" s="291" t="s">
        <v>769</v>
      </c>
      <c r="B224" s="291" t="s">
        <v>768</v>
      </c>
      <c r="C224" s="292">
        <v>3.75</v>
      </c>
      <c r="D224" s="292">
        <v>3.75</v>
      </c>
      <c r="E224" s="292">
        <v>3.75</v>
      </c>
      <c r="F224" s="292">
        <v>3.75</v>
      </c>
      <c r="G224" s="292">
        <v>3.75</v>
      </c>
      <c r="H224" s="292">
        <v>3.75</v>
      </c>
      <c r="I224" s="292">
        <v>3.75</v>
      </c>
      <c r="J224" s="292">
        <v>3.75</v>
      </c>
      <c r="K224" s="292">
        <v>3.75</v>
      </c>
      <c r="L224" s="292">
        <v>3.75</v>
      </c>
      <c r="M224" s="292">
        <v>1</v>
      </c>
      <c r="N224" s="292">
        <v>1</v>
      </c>
      <c r="O224" s="292">
        <v>1</v>
      </c>
      <c r="P224" s="291" t="s">
        <v>250</v>
      </c>
      <c r="Q224" s="291" t="s">
        <v>279</v>
      </c>
      <c r="R224" s="291" t="s">
        <v>246</v>
      </c>
    </row>
    <row r="225" spans="1:18" x14ac:dyDescent="0.25">
      <c r="A225" s="291" t="s">
        <v>767</v>
      </c>
      <c r="B225" s="291" t="s">
        <v>766</v>
      </c>
      <c r="C225" s="292">
        <v>4</v>
      </c>
      <c r="D225" s="292">
        <v>4</v>
      </c>
      <c r="E225" s="292">
        <v>4</v>
      </c>
      <c r="F225" s="292">
        <v>4</v>
      </c>
      <c r="G225" s="292">
        <v>4</v>
      </c>
      <c r="H225" s="292">
        <v>4</v>
      </c>
      <c r="I225" s="292">
        <v>4</v>
      </c>
      <c r="J225" s="292">
        <v>4</v>
      </c>
      <c r="K225" s="292">
        <v>4</v>
      </c>
      <c r="L225" s="292">
        <v>4</v>
      </c>
      <c r="M225" s="292">
        <v>1</v>
      </c>
      <c r="N225" s="292">
        <v>1</v>
      </c>
      <c r="O225" s="292">
        <v>1</v>
      </c>
      <c r="P225" s="291" t="s">
        <v>250</v>
      </c>
      <c r="Q225" s="291" t="s">
        <v>279</v>
      </c>
      <c r="R225" s="291" t="s">
        <v>246</v>
      </c>
    </row>
    <row r="226" spans="1:18" x14ac:dyDescent="0.25">
      <c r="A226" s="291" t="s">
        <v>765</v>
      </c>
      <c r="B226" s="291" t="s">
        <v>764</v>
      </c>
      <c r="C226" s="292">
        <v>6</v>
      </c>
      <c r="D226" s="292">
        <v>0</v>
      </c>
      <c r="E226" s="292">
        <v>0</v>
      </c>
      <c r="F226" s="292">
        <v>0</v>
      </c>
      <c r="G226" s="292">
        <v>0</v>
      </c>
      <c r="H226" s="292">
        <v>6</v>
      </c>
      <c r="I226" s="292">
        <v>0</v>
      </c>
      <c r="J226" s="292">
        <v>0</v>
      </c>
      <c r="K226" s="292">
        <v>0</v>
      </c>
      <c r="L226" s="292">
        <v>0</v>
      </c>
      <c r="M226" s="292">
        <v>1</v>
      </c>
      <c r="N226" s="292">
        <v>1</v>
      </c>
      <c r="O226" s="292">
        <v>1</v>
      </c>
      <c r="P226" s="291" t="s">
        <v>250</v>
      </c>
      <c r="Q226" s="291" t="s">
        <v>66</v>
      </c>
      <c r="R226" s="291" t="s">
        <v>246</v>
      </c>
    </row>
    <row r="227" spans="1:18" s="293" customFormat="1" x14ac:dyDescent="0.25">
      <c r="A227" s="294" t="s">
        <v>763</v>
      </c>
      <c r="B227" s="294" t="s">
        <v>762</v>
      </c>
      <c r="C227" s="295">
        <v>0</v>
      </c>
      <c r="D227" s="295">
        <v>1.4567949771881104</v>
      </c>
      <c r="E227" s="295">
        <v>4.0204448699951172</v>
      </c>
      <c r="F227" s="295">
        <v>3.3767910003662109</v>
      </c>
      <c r="G227" s="295">
        <v>4.7687768936157227</v>
      </c>
      <c r="H227" s="295">
        <v>0</v>
      </c>
      <c r="I227" s="295">
        <v>1.4567949771881104</v>
      </c>
      <c r="J227" s="295">
        <v>4.1456160545349121</v>
      </c>
      <c r="K227" s="295">
        <v>3.4385030269622803</v>
      </c>
      <c r="L227" s="295">
        <v>5.1420321464538574</v>
      </c>
      <c r="M227" s="295">
        <v>45.534698486328125</v>
      </c>
      <c r="N227" s="295">
        <v>38.455101013183594</v>
      </c>
      <c r="O227" s="295">
        <v>20.756099700927734</v>
      </c>
      <c r="P227" s="294" t="s">
        <v>250</v>
      </c>
      <c r="Q227" s="294" t="s">
        <v>66</v>
      </c>
      <c r="R227" s="294" t="s">
        <v>246</v>
      </c>
    </row>
    <row r="228" spans="1:18" x14ac:dyDescent="0.25">
      <c r="A228" s="291" t="s">
        <v>761</v>
      </c>
      <c r="B228" s="291" t="s">
        <v>760</v>
      </c>
      <c r="C228" s="292">
        <v>0.5</v>
      </c>
      <c r="D228" s="292">
        <v>0</v>
      </c>
      <c r="E228" s="292">
        <v>0</v>
      </c>
      <c r="F228" s="292">
        <v>0</v>
      </c>
      <c r="G228" s="292">
        <v>0</v>
      </c>
      <c r="H228" s="292">
        <v>0.5</v>
      </c>
      <c r="I228" s="292">
        <v>0</v>
      </c>
      <c r="J228" s="292">
        <v>0</v>
      </c>
      <c r="K228" s="292">
        <v>0</v>
      </c>
      <c r="L228" s="292">
        <v>0</v>
      </c>
      <c r="M228" s="292">
        <v>1</v>
      </c>
      <c r="N228" s="292">
        <v>1</v>
      </c>
      <c r="O228" s="292">
        <v>1</v>
      </c>
      <c r="P228" s="291" t="s">
        <v>250</v>
      </c>
      <c r="Q228" s="291" t="s">
        <v>279</v>
      </c>
      <c r="R228" s="291" t="s">
        <v>246</v>
      </c>
    </row>
    <row r="229" spans="1:18" x14ac:dyDescent="0.25">
      <c r="A229" s="291" t="s">
        <v>759</v>
      </c>
      <c r="B229" s="291" t="s">
        <v>758</v>
      </c>
      <c r="C229" s="292">
        <v>6</v>
      </c>
      <c r="D229" s="292">
        <v>0</v>
      </c>
      <c r="E229" s="292">
        <v>0</v>
      </c>
      <c r="F229" s="292">
        <v>0</v>
      </c>
      <c r="G229" s="292">
        <v>0</v>
      </c>
      <c r="H229" s="292">
        <v>6</v>
      </c>
      <c r="I229" s="292">
        <v>0</v>
      </c>
      <c r="J229" s="292">
        <v>0</v>
      </c>
      <c r="K229" s="292">
        <v>0</v>
      </c>
      <c r="L229" s="292">
        <v>0</v>
      </c>
      <c r="M229" s="292">
        <v>1</v>
      </c>
      <c r="N229" s="292">
        <v>1</v>
      </c>
      <c r="O229" s="292">
        <v>1</v>
      </c>
      <c r="P229" s="291" t="s">
        <v>250</v>
      </c>
      <c r="Q229" s="291" t="s">
        <v>66</v>
      </c>
      <c r="R229" s="291" t="s">
        <v>246</v>
      </c>
    </row>
    <row r="230" spans="1:18" x14ac:dyDescent="0.25">
      <c r="A230" s="291" t="s">
        <v>757</v>
      </c>
      <c r="B230" s="291" t="s">
        <v>756</v>
      </c>
      <c r="C230" s="292">
        <v>0</v>
      </c>
      <c r="D230" s="292">
        <v>0.86000001430511475</v>
      </c>
      <c r="E230" s="292">
        <v>5.8899998664855957</v>
      </c>
      <c r="F230" s="292">
        <v>5.6100001335144043</v>
      </c>
      <c r="G230" s="292">
        <v>5.6100001335144043</v>
      </c>
      <c r="H230" s="292">
        <v>0</v>
      </c>
      <c r="I230" s="292">
        <v>1.2000000476837158</v>
      </c>
      <c r="J230" s="292">
        <v>8.1999998092651367</v>
      </c>
      <c r="K230" s="292">
        <v>7.5999999046325684</v>
      </c>
      <c r="L230" s="292">
        <v>7.8000001907348633</v>
      </c>
      <c r="M230" s="292">
        <v>1</v>
      </c>
      <c r="N230" s="292">
        <v>1</v>
      </c>
      <c r="O230" s="292">
        <v>1</v>
      </c>
      <c r="P230" s="291" t="s">
        <v>250</v>
      </c>
      <c r="Q230" s="291" t="s">
        <v>66</v>
      </c>
      <c r="R230" s="291" t="s">
        <v>246</v>
      </c>
    </row>
    <row r="231" spans="1:18" ht="30" x14ac:dyDescent="0.25">
      <c r="A231" s="291" t="s">
        <v>755</v>
      </c>
      <c r="B231" s="291" t="s">
        <v>754</v>
      </c>
      <c r="C231" s="292">
        <v>2.5999999046325684</v>
      </c>
      <c r="D231" s="292">
        <v>0</v>
      </c>
      <c r="E231" s="292">
        <v>0</v>
      </c>
      <c r="F231" s="292">
        <v>0</v>
      </c>
      <c r="G231" s="292">
        <v>0</v>
      </c>
      <c r="H231" s="292">
        <v>2.5999999046325684</v>
      </c>
      <c r="I231" s="292">
        <v>0</v>
      </c>
      <c r="J231" s="292">
        <v>0</v>
      </c>
      <c r="K231" s="292">
        <v>0</v>
      </c>
      <c r="L231" s="292">
        <v>0</v>
      </c>
      <c r="M231" s="292">
        <v>1</v>
      </c>
      <c r="N231" s="292">
        <v>1</v>
      </c>
      <c r="O231" s="292">
        <v>1</v>
      </c>
      <c r="P231" s="291" t="s">
        <v>250</v>
      </c>
      <c r="Q231" s="291" t="s">
        <v>66</v>
      </c>
      <c r="R231" s="291" t="s">
        <v>246</v>
      </c>
    </row>
    <row r="232" spans="1:18" ht="30" x14ac:dyDescent="0.25">
      <c r="A232" s="291" t="s">
        <v>753</v>
      </c>
      <c r="B232" s="291" t="s">
        <v>752</v>
      </c>
      <c r="C232" s="292">
        <v>11</v>
      </c>
      <c r="D232" s="292">
        <v>0</v>
      </c>
      <c r="E232" s="292">
        <v>0</v>
      </c>
      <c r="F232" s="292">
        <v>0</v>
      </c>
      <c r="G232" s="292">
        <v>0</v>
      </c>
      <c r="H232" s="292">
        <v>11</v>
      </c>
      <c r="I232" s="292">
        <v>0</v>
      </c>
      <c r="J232" s="292">
        <v>0</v>
      </c>
      <c r="K232" s="292">
        <v>0</v>
      </c>
      <c r="L232" s="292">
        <v>0</v>
      </c>
      <c r="M232" s="292">
        <v>1</v>
      </c>
      <c r="N232" s="292">
        <v>1</v>
      </c>
      <c r="O232" s="292">
        <v>1</v>
      </c>
      <c r="P232" s="291" t="s">
        <v>250</v>
      </c>
      <c r="Q232" s="291" t="s">
        <v>66</v>
      </c>
      <c r="R232" s="291" t="s">
        <v>246</v>
      </c>
    </row>
    <row r="233" spans="1:18" ht="30" x14ac:dyDescent="0.25">
      <c r="A233" s="291" t="s">
        <v>751</v>
      </c>
      <c r="B233" s="291" t="s">
        <v>750</v>
      </c>
      <c r="C233" s="292">
        <v>5.059999942779541</v>
      </c>
      <c r="D233" s="292">
        <v>0</v>
      </c>
      <c r="E233" s="292">
        <v>0</v>
      </c>
      <c r="F233" s="292">
        <v>0</v>
      </c>
      <c r="G233" s="292">
        <v>0</v>
      </c>
      <c r="H233" s="292">
        <v>5.059999942779541</v>
      </c>
      <c r="I233" s="292">
        <v>0</v>
      </c>
      <c r="J233" s="292">
        <v>0</v>
      </c>
      <c r="K233" s="292">
        <v>0</v>
      </c>
      <c r="L233" s="292">
        <v>0</v>
      </c>
      <c r="M233" s="292">
        <v>1</v>
      </c>
      <c r="N233" s="292">
        <v>1</v>
      </c>
      <c r="O233" s="292">
        <v>1</v>
      </c>
      <c r="P233" s="291" t="s">
        <v>250</v>
      </c>
      <c r="Q233" s="291" t="s">
        <v>66</v>
      </c>
      <c r="R233" s="291" t="s">
        <v>246</v>
      </c>
    </row>
    <row r="234" spans="1:18" ht="30" x14ac:dyDescent="0.25">
      <c r="A234" s="291" t="s">
        <v>749</v>
      </c>
      <c r="B234" s="291" t="s">
        <v>748</v>
      </c>
      <c r="C234" s="292">
        <v>0.99000000953674316</v>
      </c>
      <c r="D234" s="292">
        <v>0</v>
      </c>
      <c r="E234" s="292">
        <v>0</v>
      </c>
      <c r="F234" s="292">
        <v>0</v>
      </c>
      <c r="G234" s="292">
        <v>0</v>
      </c>
      <c r="H234" s="292">
        <v>0.99000000953674316</v>
      </c>
      <c r="I234" s="292">
        <v>0</v>
      </c>
      <c r="J234" s="292">
        <v>0</v>
      </c>
      <c r="K234" s="292">
        <v>0</v>
      </c>
      <c r="L234" s="292">
        <v>0</v>
      </c>
      <c r="M234" s="292">
        <v>1</v>
      </c>
      <c r="N234" s="292">
        <v>1</v>
      </c>
      <c r="O234" s="292">
        <v>1</v>
      </c>
      <c r="P234" s="291" t="s">
        <v>250</v>
      </c>
      <c r="Q234" s="291" t="s">
        <v>66</v>
      </c>
      <c r="R234" s="291" t="s">
        <v>246</v>
      </c>
    </row>
    <row r="235" spans="1:18" x14ac:dyDescent="0.25">
      <c r="A235" s="291" t="s">
        <v>747</v>
      </c>
      <c r="B235" s="291" t="s">
        <v>746</v>
      </c>
      <c r="C235" s="292">
        <v>1.5</v>
      </c>
      <c r="D235" s="292">
        <v>0</v>
      </c>
      <c r="E235" s="292">
        <v>0</v>
      </c>
      <c r="F235" s="292">
        <v>0</v>
      </c>
      <c r="G235" s="292">
        <v>0</v>
      </c>
      <c r="H235" s="292">
        <v>1.5</v>
      </c>
      <c r="I235" s="292">
        <v>0</v>
      </c>
      <c r="J235" s="292">
        <v>0</v>
      </c>
      <c r="K235" s="292">
        <v>0</v>
      </c>
      <c r="L235" s="292">
        <v>0</v>
      </c>
      <c r="M235" s="292">
        <v>1</v>
      </c>
      <c r="N235" s="292">
        <v>1</v>
      </c>
      <c r="O235" s="292">
        <v>1</v>
      </c>
      <c r="P235" s="291" t="s">
        <v>250</v>
      </c>
      <c r="Q235" s="291" t="s">
        <v>66</v>
      </c>
      <c r="R235" s="291" t="s">
        <v>246</v>
      </c>
    </row>
    <row r="236" spans="1:18" x14ac:dyDescent="0.25">
      <c r="A236" s="291" t="s">
        <v>745</v>
      </c>
      <c r="B236" s="291" t="s">
        <v>744</v>
      </c>
      <c r="C236" s="292">
        <v>0.56999999284744263</v>
      </c>
      <c r="D236" s="292">
        <v>0</v>
      </c>
      <c r="E236" s="292">
        <v>0</v>
      </c>
      <c r="F236" s="292">
        <v>0</v>
      </c>
      <c r="G236" s="292">
        <v>0</v>
      </c>
      <c r="H236" s="292">
        <v>0.56999999284744263</v>
      </c>
      <c r="I236" s="292">
        <v>0</v>
      </c>
      <c r="J236" s="292">
        <v>0</v>
      </c>
      <c r="K236" s="292">
        <v>0</v>
      </c>
      <c r="L236" s="292">
        <v>0</v>
      </c>
      <c r="M236" s="292">
        <v>1</v>
      </c>
      <c r="N236" s="292">
        <v>1</v>
      </c>
      <c r="O236" s="292">
        <v>1</v>
      </c>
      <c r="P236" s="291" t="s">
        <v>250</v>
      </c>
      <c r="Q236" s="291" t="s">
        <v>66</v>
      </c>
      <c r="R236" s="291" t="s">
        <v>246</v>
      </c>
    </row>
    <row r="237" spans="1:18" x14ac:dyDescent="0.25">
      <c r="A237" s="291" t="s">
        <v>743</v>
      </c>
      <c r="B237" s="291" t="s">
        <v>742</v>
      </c>
      <c r="C237" s="292">
        <v>7.8000001907348633</v>
      </c>
      <c r="D237" s="292">
        <v>0</v>
      </c>
      <c r="E237" s="292">
        <v>0</v>
      </c>
      <c r="F237" s="292">
        <v>0</v>
      </c>
      <c r="G237" s="292">
        <v>0</v>
      </c>
      <c r="H237" s="292">
        <v>7.8000001907348633</v>
      </c>
      <c r="I237" s="292">
        <v>0</v>
      </c>
      <c r="J237" s="292">
        <v>0</v>
      </c>
      <c r="K237" s="292">
        <v>0</v>
      </c>
      <c r="L237" s="292">
        <v>0</v>
      </c>
      <c r="M237" s="292">
        <v>1</v>
      </c>
      <c r="N237" s="292">
        <v>1</v>
      </c>
      <c r="O237" s="292">
        <v>1</v>
      </c>
      <c r="P237" s="291" t="s">
        <v>250</v>
      </c>
      <c r="Q237" s="291" t="s">
        <v>66</v>
      </c>
      <c r="R237" s="291" t="s">
        <v>246</v>
      </c>
    </row>
    <row r="238" spans="1:18" x14ac:dyDescent="0.25">
      <c r="A238" s="291" t="s">
        <v>741</v>
      </c>
      <c r="B238" s="291" t="s">
        <v>740</v>
      </c>
      <c r="C238" s="292">
        <v>0.47999998927116394</v>
      </c>
      <c r="D238" s="292">
        <v>0</v>
      </c>
      <c r="E238" s="292">
        <v>0</v>
      </c>
      <c r="F238" s="292">
        <v>0</v>
      </c>
      <c r="G238" s="292">
        <v>0</v>
      </c>
      <c r="H238" s="292">
        <v>0.47999998927116394</v>
      </c>
      <c r="I238" s="292">
        <v>0</v>
      </c>
      <c r="J238" s="292">
        <v>0</v>
      </c>
      <c r="K238" s="292">
        <v>0</v>
      </c>
      <c r="L238" s="292">
        <v>0</v>
      </c>
      <c r="M238" s="292">
        <v>1</v>
      </c>
      <c r="N238" s="292">
        <v>1</v>
      </c>
      <c r="O238" s="292">
        <v>1</v>
      </c>
      <c r="P238" s="291" t="s">
        <v>250</v>
      </c>
      <c r="Q238" s="291" t="s">
        <v>66</v>
      </c>
      <c r="R238" s="291" t="s">
        <v>246</v>
      </c>
    </row>
    <row r="239" spans="1:18" x14ac:dyDescent="0.25">
      <c r="A239" s="291" t="s">
        <v>739</v>
      </c>
      <c r="B239" s="291" t="s">
        <v>738</v>
      </c>
      <c r="C239" s="292">
        <v>3.5</v>
      </c>
      <c r="D239" s="292">
        <v>3.5</v>
      </c>
      <c r="E239" s="292">
        <v>3.5</v>
      </c>
      <c r="F239" s="292">
        <v>3.5</v>
      </c>
      <c r="G239" s="292">
        <v>3.5</v>
      </c>
      <c r="H239" s="292">
        <v>3.5</v>
      </c>
      <c r="I239" s="292">
        <v>3.5</v>
      </c>
      <c r="J239" s="292">
        <v>3.5</v>
      </c>
      <c r="K239" s="292">
        <v>3.5</v>
      </c>
      <c r="L239" s="292">
        <v>3.5</v>
      </c>
      <c r="M239" s="292">
        <v>1</v>
      </c>
      <c r="N239" s="292">
        <v>1</v>
      </c>
      <c r="O239" s="292">
        <v>1</v>
      </c>
      <c r="P239" s="291" t="s">
        <v>250</v>
      </c>
      <c r="Q239" s="291" t="s">
        <v>279</v>
      </c>
      <c r="R239" s="291" t="s">
        <v>246</v>
      </c>
    </row>
    <row r="240" spans="1:18" ht="30" x14ac:dyDescent="0.25">
      <c r="A240" s="291" t="s">
        <v>737</v>
      </c>
      <c r="B240" s="291" t="s">
        <v>736</v>
      </c>
      <c r="C240" s="292">
        <v>0.56999999284744263</v>
      </c>
      <c r="D240" s="292">
        <v>0</v>
      </c>
      <c r="E240" s="292">
        <v>0</v>
      </c>
      <c r="F240" s="292">
        <v>0</v>
      </c>
      <c r="G240" s="292">
        <v>0</v>
      </c>
      <c r="H240" s="292">
        <v>0.56999999284744263</v>
      </c>
      <c r="I240" s="292">
        <v>0</v>
      </c>
      <c r="J240" s="292">
        <v>0</v>
      </c>
      <c r="K240" s="292">
        <v>0</v>
      </c>
      <c r="L240" s="292">
        <v>0</v>
      </c>
      <c r="M240" s="292">
        <v>1</v>
      </c>
      <c r="N240" s="292">
        <v>1</v>
      </c>
      <c r="O240" s="292">
        <v>1</v>
      </c>
      <c r="P240" s="291" t="s">
        <v>250</v>
      </c>
      <c r="Q240" s="291" t="s">
        <v>66</v>
      </c>
      <c r="R240" s="291" t="s">
        <v>246</v>
      </c>
    </row>
    <row r="241" spans="1:18" x14ac:dyDescent="0.25">
      <c r="A241" s="291" t="s">
        <v>735</v>
      </c>
      <c r="B241" s="291" t="s">
        <v>734</v>
      </c>
      <c r="C241" s="292">
        <v>2.25</v>
      </c>
      <c r="D241" s="292">
        <v>0</v>
      </c>
      <c r="E241" s="292">
        <v>0</v>
      </c>
      <c r="F241" s="292">
        <v>0</v>
      </c>
      <c r="G241" s="292">
        <v>0</v>
      </c>
      <c r="H241" s="292">
        <v>2.25</v>
      </c>
      <c r="I241" s="292">
        <v>0</v>
      </c>
      <c r="J241" s="292">
        <v>0</v>
      </c>
      <c r="K241" s="292">
        <v>0</v>
      </c>
      <c r="L241" s="292">
        <v>0</v>
      </c>
      <c r="M241" s="292">
        <v>1</v>
      </c>
      <c r="N241" s="292">
        <v>1</v>
      </c>
      <c r="O241" s="292">
        <v>1</v>
      </c>
      <c r="P241" s="291" t="s">
        <v>250</v>
      </c>
      <c r="Q241" s="291" t="s">
        <v>66</v>
      </c>
      <c r="R241" s="291" t="s">
        <v>246</v>
      </c>
    </row>
    <row r="242" spans="1:18" x14ac:dyDescent="0.25">
      <c r="A242" s="291" t="s">
        <v>733</v>
      </c>
      <c r="B242" s="291" t="s">
        <v>732</v>
      </c>
      <c r="C242" s="292">
        <v>4</v>
      </c>
      <c r="D242" s="292">
        <v>0</v>
      </c>
      <c r="E242" s="292">
        <v>0</v>
      </c>
      <c r="F242" s="292">
        <v>0</v>
      </c>
      <c r="G242" s="292">
        <v>0</v>
      </c>
      <c r="H242" s="292">
        <v>4</v>
      </c>
      <c r="I242" s="292">
        <v>0</v>
      </c>
      <c r="J242" s="292">
        <v>0</v>
      </c>
      <c r="K242" s="292">
        <v>0</v>
      </c>
      <c r="L242" s="292">
        <v>0</v>
      </c>
      <c r="M242" s="292">
        <v>1</v>
      </c>
      <c r="N242" s="292">
        <v>1</v>
      </c>
      <c r="O242" s="292">
        <v>1</v>
      </c>
      <c r="P242" s="291" t="s">
        <v>250</v>
      </c>
      <c r="Q242" s="291" t="s">
        <v>66</v>
      </c>
      <c r="R242" s="291" t="s">
        <v>246</v>
      </c>
    </row>
    <row r="243" spans="1:18" x14ac:dyDescent="0.25">
      <c r="A243" s="291" t="s">
        <v>731</v>
      </c>
      <c r="B243" s="291" t="s">
        <v>730</v>
      </c>
      <c r="C243" s="292">
        <v>0.79000002145767212</v>
      </c>
      <c r="D243" s="292">
        <v>0</v>
      </c>
      <c r="E243" s="292">
        <v>0</v>
      </c>
      <c r="F243" s="292">
        <v>0</v>
      </c>
      <c r="G243" s="292">
        <v>0</v>
      </c>
      <c r="H243" s="292">
        <v>0.79000002145767212</v>
      </c>
      <c r="I243" s="292">
        <v>0</v>
      </c>
      <c r="J243" s="292">
        <v>0</v>
      </c>
      <c r="K243" s="292">
        <v>0</v>
      </c>
      <c r="L243" s="292">
        <v>0</v>
      </c>
      <c r="M243" s="292">
        <v>1</v>
      </c>
      <c r="N243" s="292">
        <v>1</v>
      </c>
      <c r="O243" s="292">
        <v>1</v>
      </c>
      <c r="P243" s="291" t="s">
        <v>250</v>
      </c>
      <c r="Q243" s="291" t="s">
        <v>66</v>
      </c>
      <c r="R243" s="291" t="s">
        <v>246</v>
      </c>
    </row>
    <row r="244" spans="1:18" x14ac:dyDescent="0.25">
      <c r="A244" s="291" t="s">
        <v>729</v>
      </c>
      <c r="B244" s="291" t="s">
        <v>728</v>
      </c>
      <c r="C244" s="292">
        <v>1.0700000524520874</v>
      </c>
      <c r="D244" s="292">
        <v>0</v>
      </c>
      <c r="E244" s="292">
        <v>0</v>
      </c>
      <c r="F244" s="292">
        <v>0</v>
      </c>
      <c r="G244" s="292">
        <v>0</v>
      </c>
      <c r="H244" s="292">
        <v>1.0700000524520874</v>
      </c>
      <c r="I244" s="292">
        <v>0</v>
      </c>
      <c r="J244" s="292">
        <v>0</v>
      </c>
      <c r="K244" s="292">
        <v>0</v>
      </c>
      <c r="L244" s="292">
        <v>0</v>
      </c>
      <c r="M244" s="292">
        <v>1</v>
      </c>
      <c r="N244" s="292">
        <v>1</v>
      </c>
      <c r="O244" s="292">
        <v>1</v>
      </c>
      <c r="P244" s="291" t="s">
        <v>250</v>
      </c>
      <c r="Q244" s="291" t="s">
        <v>66</v>
      </c>
      <c r="R244" s="291" t="s">
        <v>246</v>
      </c>
    </row>
    <row r="245" spans="1:18" x14ac:dyDescent="0.25">
      <c r="A245" s="291" t="s">
        <v>727</v>
      </c>
      <c r="B245" s="291" t="s">
        <v>726</v>
      </c>
      <c r="C245" s="292">
        <v>0.33000001311302185</v>
      </c>
      <c r="D245" s="292">
        <v>0</v>
      </c>
      <c r="E245" s="292">
        <v>0</v>
      </c>
      <c r="F245" s="292">
        <v>0</v>
      </c>
      <c r="G245" s="292">
        <v>0</v>
      </c>
      <c r="H245" s="292">
        <v>0.33000001311302185</v>
      </c>
      <c r="I245" s="292">
        <v>0</v>
      </c>
      <c r="J245" s="292">
        <v>0</v>
      </c>
      <c r="K245" s="292">
        <v>0</v>
      </c>
      <c r="L245" s="292">
        <v>0</v>
      </c>
      <c r="M245" s="292">
        <v>1</v>
      </c>
      <c r="N245" s="292">
        <v>1</v>
      </c>
      <c r="O245" s="292">
        <v>1</v>
      </c>
      <c r="P245" s="291" t="s">
        <v>250</v>
      </c>
      <c r="Q245" s="291" t="s">
        <v>279</v>
      </c>
      <c r="R245" s="291" t="s">
        <v>246</v>
      </c>
    </row>
    <row r="246" spans="1:18" x14ac:dyDescent="0.25">
      <c r="A246" s="291" t="s">
        <v>725</v>
      </c>
      <c r="B246" s="291" t="s">
        <v>724</v>
      </c>
      <c r="C246" s="292">
        <v>0.2800000011920929</v>
      </c>
      <c r="D246" s="292">
        <v>0</v>
      </c>
      <c r="E246" s="292">
        <v>0</v>
      </c>
      <c r="F246" s="292">
        <v>0</v>
      </c>
      <c r="G246" s="292">
        <v>0</v>
      </c>
      <c r="H246" s="292">
        <v>0.2800000011920929</v>
      </c>
      <c r="I246" s="292">
        <v>0</v>
      </c>
      <c r="J246" s="292">
        <v>0</v>
      </c>
      <c r="K246" s="292">
        <v>0</v>
      </c>
      <c r="L246" s="292">
        <v>0</v>
      </c>
      <c r="M246" s="292">
        <v>1</v>
      </c>
      <c r="N246" s="292">
        <v>1</v>
      </c>
      <c r="O246" s="292">
        <v>1</v>
      </c>
      <c r="P246" s="291" t="s">
        <v>250</v>
      </c>
      <c r="Q246" s="291" t="s">
        <v>279</v>
      </c>
      <c r="R246" s="291" t="s">
        <v>246</v>
      </c>
    </row>
    <row r="247" spans="1:18" x14ac:dyDescent="0.25">
      <c r="A247" s="291" t="s">
        <v>723</v>
      </c>
      <c r="B247" s="291" t="s">
        <v>722</v>
      </c>
      <c r="C247" s="292">
        <v>0.2800000011920929</v>
      </c>
      <c r="D247" s="292">
        <v>0</v>
      </c>
      <c r="E247" s="292">
        <v>0</v>
      </c>
      <c r="F247" s="292">
        <v>0</v>
      </c>
      <c r="G247" s="292">
        <v>0</v>
      </c>
      <c r="H247" s="292">
        <v>0.2800000011920929</v>
      </c>
      <c r="I247" s="292">
        <v>0</v>
      </c>
      <c r="J247" s="292">
        <v>0</v>
      </c>
      <c r="K247" s="292">
        <v>0</v>
      </c>
      <c r="L247" s="292">
        <v>0</v>
      </c>
      <c r="M247" s="292">
        <v>1</v>
      </c>
      <c r="N247" s="292">
        <v>1</v>
      </c>
      <c r="O247" s="292">
        <v>1</v>
      </c>
      <c r="P247" s="291" t="s">
        <v>250</v>
      </c>
      <c r="Q247" s="291" t="s">
        <v>279</v>
      </c>
      <c r="R247" s="291" t="s">
        <v>246</v>
      </c>
    </row>
    <row r="248" spans="1:18" x14ac:dyDescent="0.25">
      <c r="A248" s="291" t="s">
        <v>721</v>
      </c>
      <c r="B248" s="291" t="s">
        <v>720</v>
      </c>
      <c r="C248" s="292">
        <v>1.2300000190734863</v>
      </c>
      <c r="D248" s="292">
        <v>0</v>
      </c>
      <c r="E248" s="292">
        <v>0</v>
      </c>
      <c r="F248" s="292">
        <v>0</v>
      </c>
      <c r="G248" s="292">
        <v>0</v>
      </c>
      <c r="H248" s="292">
        <v>1.2300000190734863</v>
      </c>
      <c r="I248" s="292">
        <v>0</v>
      </c>
      <c r="J248" s="292">
        <v>0</v>
      </c>
      <c r="K248" s="292">
        <v>0</v>
      </c>
      <c r="L248" s="292">
        <v>0</v>
      </c>
      <c r="M248" s="292">
        <v>1</v>
      </c>
      <c r="N248" s="292">
        <v>1</v>
      </c>
      <c r="O248" s="292">
        <v>1</v>
      </c>
      <c r="P248" s="291" t="s">
        <v>250</v>
      </c>
      <c r="Q248" s="291" t="s">
        <v>66</v>
      </c>
      <c r="R248" s="291" t="s">
        <v>246</v>
      </c>
    </row>
    <row r="249" spans="1:18" x14ac:dyDescent="0.25">
      <c r="A249" s="291" t="s">
        <v>719</v>
      </c>
      <c r="B249" s="291" t="s">
        <v>718</v>
      </c>
      <c r="C249" s="292">
        <v>18</v>
      </c>
      <c r="D249" s="292">
        <v>0</v>
      </c>
      <c r="E249" s="292">
        <v>0</v>
      </c>
      <c r="F249" s="292">
        <v>0</v>
      </c>
      <c r="G249" s="292">
        <v>0</v>
      </c>
      <c r="H249" s="292">
        <v>18</v>
      </c>
      <c r="I249" s="292">
        <v>0</v>
      </c>
      <c r="J249" s="292">
        <v>0</v>
      </c>
      <c r="K249" s="292">
        <v>0</v>
      </c>
      <c r="L249" s="292">
        <v>0</v>
      </c>
      <c r="M249" s="292">
        <v>1</v>
      </c>
      <c r="N249" s="292">
        <v>1</v>
      </c>
      <c r="O249" s="292">
        <v>1</v>
      </c>
      <c r="P249" s="291" t="s">
        <v>250</v>
      </c>
      <c r="Q249" s="291" t="s">
        <v>66</v>
      </c>
      <c r="R249" s="291" t="s">
        <v>246</v>
      </c>
    </row>
    <row r="250" spans="1:18" x14ac:dyDescent="0.25">
      <c r="A250" s="291" t="s">
        <v>717</v>
      </c>
      <c r="B250" s="291" t="s">
        <v>716</v>
      </c>
      <c r="C250" s="292">
        <v>1.25</v>
      </c>
      <c r="D250" s="292">
        <v>0</v>
      </c>
      <c r="E250" s="292">
        <v>0</v>
      </c>
      <c r="F250" s="292">
        <v>0</v>
      </c>
      <c r="G250" s="292">
        <v>0</v>
      </c>
      <c r="H250" s="292">
        <v>1.25</v>
      </c>
      <c r="I250" s="292">
        <v>0</v>
      </c>
      <c r="J250" s="292">
        <v>0</v>
      </c>
      <c r="K250" s="292">
        <v>0</v>
      </c>
      <c r="L250" s="292">
        <v>0</v>
      </c>
      <c r="M250" s="292">
        <v>1</v>
      </c>
      <c r="N250" s="292">
        <v>1</v>
      </c>
      <c r="O250" s="292">
        <v>1</v>
      </c>
      <c r="P250" s="291" t="s">
        <v>250</v>
      </c>
      <c r="Q250" s="291" t="s">
        <v>66</v>
      </c>
      <c r="R250" s="291" t="s">
        <v>246</v>
      </c>
    </row>
    <row r="251" spans="1:18" x14ac:dyDescent="0.25">
      <c r="A251" s="291" t="s">
        <v>715</v>
      </c>
      <c r="B251" s="291" t="s">
        <v>714</v>
      </c>
      <c r="C251" s="292">
        <v>1.25</v>
      </c>
      <c r="D251" s="292">
        <v>0</v>
      </c>
      <c r="E251" s="292">
        <v>0</v>
      </c>
      <c r="F251" s="292">
        <v>0</v>
      </c>
      <c r="G251" s="292">
        <v>0</v>
      </c>
      <c r="H251" s="292">
        <v>1.25</v>
      </c>
      <c r="I251" s="292">
        <v>0</v>
      </c>
      <c r="J251" s="292">
        <v>0</v>
      </c>
      <c r="K251" s="292">
        <v>0</v>
      </c>
      <c r="L251" s="292">
        <v>0</v>
      </c>
      <c r="M251" s="292">
        <v>1</v>
      </c>
      <c r="N251" s="292">
        <v>1</v>
      </c>
      <c r="O251" s="292">
        <v>1</v>
      </c>
      <c r="P251" s="291" t="s">
        <v>250</v>
      </c>
      <c r="Q251" s="291" t="s">
        <v>66</v>
      </c>
      <c r="R251" s="291" t="s">
        <v>246</v>
      </c>
    </row>
    <row r="252" spans="1:18" x14ac:dyDescent="0.25">
      <c r="A252" s="291" t="s">
        <v>713</v>
      </c>
      <c r="B252" s="291" t="s">
        <v>712</v>
      </c>
      <c r="C252" s="292">
        <v>10.800000190734863</v>
      </c>
      <c r="D252" s="292">
        <v>0</v>
      </c>
      <c r="E252" s="292">
        <v>0</v>
      </c>
      <c r="F252" s="292">
        <v>0</v>
      </c>
      <c r="G252" s="292">
        <v>0</v>
      </c>
      <c r="H252" s="292">
        <v>10.800000190734863</v>
      </c>
      <c r="I252" s="292">
        <v>0</v>
      </c>
      <c r="J252" s="292">
        <v>0</v>
      </c>
      <c r="K252" s="292">
        <v>0</v>
      </c>
      <c r="L252" s="292">
        <v>0</v>
      </c>
      <c r="M252" s="292">
        <v>1</v>
      </c>
      <c r="N252" s="292">
        <v>1</v>
      </c>
      <c r="O252" s="292">
        <v>1</v>
      </c>
      <c r="P252" s="291" t="s">
        <v>250</v>
      </c>
      <c r="Q252" s="291" t="s">
        <v>66</v>
      </c>
      <c r="R252" s="291" t="s">
        <v>246</v>
      </c>
    </row>
    <row r="253" spans="1:18" x14ac:dyDescent="0.25">
      <c r="A253" s="291" t="s">
        <v>711</v>
      </c>
      <c r="B253" s="291" t="s">
        <v>710</v>
      </c>
      <c r="C253" s="292">
        <v>1.5</v>
      </c>
      <c r="D253" s="292">
        <v>0</v>
      </c>
      <c r="E253" s="292">
        <v>0</v>
      </c>
      <c r="F253" s="292">
        <v>0</v>
      </c>
      <c r="G253" s="292">
        <v>0</v>
      </c>
      <c r="H253" s="292">
        <v>1.5</v>
      </c>
      <c r="I253" s="292">
        <v>0</v>
      </c>
      <c r="J253" s="292">
        <v>0</v>
      </c>
      <c r="K253" s="292">
        <v>0</v>
      </c>
      <c r="L253" s="292">
        <v>0</v>
      </c>
      <c r="M253" s="292">
        <v>1</v>
      </c>
      <c r="N253" s="292">
        <v>1</v>
      </c>
      <c r="O253" s="292">
        <v>1</v>
      </c>
      <c r="P253" s="291" t="s">
        <v>250</v>
      </c>
      <c r="Q253" s="291" t="s">
        <v>66</v>
      </c>
      <c r="R253" s="291" t="s">
        <v>246</v>
      </c>
    </row>
    <row r="254" spans="1:18" ht="30" x14ac:dyDescent="0.25">
      <c r="A254" s="291" t="s">
        <v>709</v>
      </c>
      <c r="B254" s="291" t="s">
        <v>708</v>
      </c>
      <c r="C254" s="292">
        <v>0.5</v>
      </c>
      <c r="D254" s="292">
        <v>0</v>
      </c>
      <c r="E254" s="292">
        <v>0</v>
      </c>
      <c r="F254" s="292">
        <v>0</v>
      </c>
      <c r="G254" s="292">
        <v>0</v>
      </c>
      <c r="H254" s="292">
        <v>0.5</v>
      </c>
      <c r="I254" s="292">
        <v>0</v>
      </c>
      <c r="J254" s="292">
        <v>0</v>
      </c>
      <c r="K254" s="292">
        <v>0</v>
      </c>
      <c r="L254" s="292">
        <v>0</v>
      </c>
      <c r="M254" s="292">
        <v>1</v>
      </c>
      <c r="N254" s="292">
        <v>1</v>
      </c>
      <c r="O254" s="292">
        <v>1</v>
      </c>
      <c r="P254" s="291" t="s">
        <v>250</v>
      </c>
      <c r="Q254" s="291" t="s">
        <v>66</v>
      </c>
      <c r="R254" s="291" t="s">
        <v>246</v>
      </c>
    </row>
    <row r="255" spans="1:18" x14ac:dyDescent="0.25">
      <c r="A255" s="291" t="s">
        <v>707</v>
      </c>
      <c r="B255" s="291" t="s">
        <v>706</v>
      </c>
      <c r="C255" s="292">
        <v>0.5</v>
      </c>
      <c r="D255" s="292">
        <v>0</v>
      </c>
      <c r="E255" s="292">
        <v>0</v>
      </c>
      <c r="F255" s="292">
        <v>0</v>
      </c>
      <c r="G255" s="292">
        <v>0</v>
      </c>
      <c r="H255" s="292">
        <v>0.5</v>
      </c>
      <c r="I255" s="292">
        <v>0</v>
      </c>
      <c r="J255" s="292">
        <v>0</v>
      </c>
      <c r="K255" s="292">
        <v>0</v>
      </c>
      <c r="L255" s="292">
        <v>0</v>
      </c>
      <c r="M255" s="292">
        <v>1</v>
      </c>
      <c r="N255" s="292">
        <v>1</v>
      </c>
      <c r="O255" s="292">
        <v>1</v>
      </c>
      <c r="P255" s="291" t="s">
        <v>250</v>
      </c>
      <c r="Q255" s="291" t="s">
        <v>66</v>
      </c>
      <c r="R255" s="291" t="s">
        <v>246</v>
      </c>
    </row>
    <row r="256" spans="1:18" x14ac:dyDescent="0.25">
      <c r="A256" s="291" t="s">
        <v>705</v>
      </c>
      <c r="B256" s="291" t="s">
        <v>704</v>
      </c>
      <c r="C256" s="292">
        <v>0.5</v>
      </c>
      <c r="D256" s="292">
        <v>0</v>
      </c>
      <c r="E256" s="292">
        <v>0</v>
      </c>
      <c r="F256" s="292">
        <v>0</v>
      </c>
      <c r="G256" s="292">
        <v>0</v>
      </c>
      <c r="H256" s="292">
        <v>0.5</v>
      </c>
      <c r="I256" s="292">
        <v>0</v>
      </c>
      <c r="J256" s="292">
        <v>0</v>
      </c>
      <c r="K256" s="292">
        <v>0</v>
      </c>
      <c r="L256" s="292">
        <v>0</v>
      </c>
      <c r="M256" s="292">
        <v>1</v>
      </c>
      <c r="N256" s="292">
        <v>1</v>
      </c>
      <c r="O256" s="292">
        <v>1</v>
      </c>
      <c r="P256" s="291" t="s">
        <v>250</v>
      </c>
      <c r="Q256" s="291" t="s">
        <v>279</v>
      </c>
      <c r="R256" s="291" t="s">
        <v>246</v>
      </c>
    </row>
    <row r="257" spans="1:18" x14ac:dyDescent="0.25">
      <c r="A257" s="291" t="s">
        <v>703</v>
      </c>
      <c r="B257" s="291" t="s">
        <v>702</v>
      </c>
      <c r="C257" s="292">
        <v>0.75</v>
      </c>
      <c r="D257" s="292">
        <v>0</v>
      </c>
      <c r="E257" s="292">
        <v>0</v>
      </c>
      <c r="F257" s="292">
        <v>0</v>
      </c>
      <c r="G257" s="292">
        <v>0</v>
      </c>
      <c r="H257" s="292">
        <v>0.75</v>
      </c>
      <c r="I257" s="292">
        <v>0</v>
      </c>
      <c r="J257" s="292">
        <v>0</v>
      </c>
      <c r="K257" s="292">
        <v>0</v>
      </c>
      <c r="L257" s="292">
        <v>0</v>
      </c>
      <c r="M257" s="292">
        <v>1</v>
      </c>
      <c r="N257" s="292">
        <v>1</v>
      </c>
      <c r="O257" s="292">
        <v>1</v>
      </c>
      <c r="P257" s="291" t="s">
        <v>250</v>
      </c>
      <c r="Q257" s="291" t="s">
        <v>279</v>
      </c>
      <c r="R257" s="291" t="s">
        <v>246</v>
      </c>
    </row>
    <row r="258" spans="1:18" x14ac:dyDescent="0.25">
      <c r="A258" s="291" t="s">
        <v>701</v>
      </c>
      <c r="B258" s="291" t="s">
        <v>700</v>
      </c>
      <c r="C258" s="292">
        <v>4.0900001525878906</v>
      </c>
      <c r="D258" s="292">
        <v>0</v>
      </c>
      <c r="E258" s="292">
        <v>0</v>
      </c>
      <c r="F258" s="292">
        <v>0</v>
      </c>
      <c r="G258" s="292">
        <v>0</v>
      </c>
      <c r="H258" s="292">
        <v>4.0900001525878906</v>
      </c>
      <c r="I258" s="292">
        <v>0</v>
      </c>
      <c r="J258" s="292">
        <v>0</v>
      </c>
      <c r="K258" s="292">
        <v>0</v>
      </c>
      <c r="L258" s="292">
        <v>0</v>
      </c>
      <c r="M258" s="292">
        <v>1</v>
      </c>
      <c r="N258" s="292">
        <v>1</v>
      </c>
      <c r="O258" s="292">
        <v>1</v>
      </c>
      <c r="P258" s="291" t="s">
        <v>250</v>
      </c>
      <c r="Q258" s="291" t="s">
        <v>279</v>
      </c>
      <c r="R258" s="291" t="s">
        <v>246</v>
      </c>
    </row>
    <row r="259" spans="1:18" x14ac:dyDescent="0.25">
      <c r="A259" s="291" t="s">
        <v>699</v>
      </c>
      <c r="B259" s="291" t="s">
        <v>698</v>
      </c>
      <c r="C259" s="292">
        <v>8</v>
      </c>
      <c r="D259" s="292">
        <v>0</v>
      </c>
      <c r="E259" s="292">
        <v>0</v>
      </c>
      <c r="F259" s="292">
        <v>0</v>
      </c>
      <c r="G259" s="292">
        <v>0</v>
      </c>
      <c r="H259" s="292">
        <v>8</v>
      </c>
      <c r="I259" s="292">
        <v>0</v>
      </c>
      <c r="J259" s="292">
        <v>0</v>
      </c>
      <c r="K259" s="292">
        <v>0</v>
      </c>
      <c r="L259" s="292">
        <v>0</v>
      </c>
      <c r="M259" s="292">
        <v>1</v>
      </c>
      <c r="N259" s="292">
        <v>1</v>
      </c>
      <c r="O259" s="292">
        <v>1</v>
      </c>
      <c r="P259" s="291" t="s">
        <v>250</v>
      </c>
      <c r="Q259" s="291" t="s">
        <v>279</v>
      </c>
      <c r="R259" s="291" t="s">
        <v>246</v>
      </c>
    </row>
    <row r="260" spans="1:18" ht="30" x14ac:dyDescent="0.25">
      <c r="A260" s="291" t="s">
        <v>697</v>
      </c>
      <c r="B260" s="291" t="s">
        <v>696</v>
      </c>
      <c r="C260" s="292">
        <v>0.34999999403953552</v>
      </c>
      <c r="D260" s="292">
        <v>0</v>
      </c>
      <c r="E260" s="292">
        <v>0</v>
      </c>
      <c r="F260" s="292">
        <v>0</v>
      </c>
      <c r="G260" s="292">
        <v>0</v>
      </c>
      <c r="H260" s="292">
        <v>0.34999999403953552</v>
      </c>
      <c r="I260" s="292">
        <v>0</v>
      </c>
      <c r="J260" s="292">
        <v>0</v>
      </c>
      <c r="K260" s="292">
        <v>0</v>
      </c>
      <c r="L260" s="292">
        <v>0</v>
      </c>
      <c r="M260" s="292">
        <v>1</v>
      </c>
      <c r="N260" s="292">
        <v>1</v>
      </c>
      <c r="O260" s="292">
        <v>1</v>
      </c>
      <c r="P260" s="291" t="s">
        <v>250</v>
      </c>
      <c r="Q260" s="291" t="s">
        <v>279</v>
      </c>
      <c r="R260" s="291" t="s">
        <v>246</v>
      </c>
    </row>
    <row r="261" spans="1:18" x14ac:dyDescent="0.25">
      <c r="A261" s="291" t="s">
        <v>695</v>
      </c>
      <c r="B261" s="291" t="s">
        <v>694</v>
      </c>
      <c r="C261" s="292">
        <v>0.25</v>
      </c>
      <c r="D261" s="292">
        <v>0</v>
      </c>
      <c r="E261" s="292">
        <v>0</v>
      </c>
      <c r="F261" s="292">
        <v>0</v>
      </c>
      <c r="G261" s="292">
        <v>0</v>
      </c>
      <c r="H261" s="292">
        <v>0.25</v>
      </c>
      <c r="I261" s="292">
        <v>0</v>
      </c>
      <c r="J261" s="292">
        <v>0</v>
      </c>
      <c r="K261" s="292">
        <v>0</v>
      </c>
      <c r="L261" s="292">
        <v>0</v>
      </c>
      <c r="M261" s="292">
        <v>1</v>
      </c>
      <c r="N261" s="292">
        <v>1</v>
      </c>
      <c r="O261" s="292">
        <v>1</v>
      </c>
      <c r="P261" s="291" t="s">
        <v>250</v>
      </c>
      <c r="Q261" s="291" t="s">
        <v>279</v>
      </c>
      <c r="R261" s="291" t="s">
        <v>246</v>
      </c>
    </row>
    <row r="262" spans="1:18" ht="30" x14ac:dyDescent="0.25">
      <c r="A262" s="291" t="s">
        <v>693</v>
      </c>
      <c r="B262" s="291" t="s">
        <v>692</v>
      </c>
      <c r="C262" s="292">
        <v>3.3499999046325684</v>
      </c>
      <c r="D262" s="292">
        <v>0</v>
      </c>
      <c r="E262" s="292">
        <v>0</v>
      </c>
      <c r="F262" s="292">
        <v>0</v>
      </c>
      <c r="G262" s="292">
        <v>0</v>
      </c>
      <c r="H262" s="292">
        <v>3.3499999046325684</v>
      </c>
      <c r="I262" s="292">
        <v>0</v>
      </c>
      <c r="J262" s="292">
        <v>0</v>
      </c>
      <c r="K262" s="292">
        <v>0</v>
      </c>
      <c r="L262" s="292">
        <v>0</v>
      </c>
      <c r="M262" s="292">
        <v>1</v>
      </c>
      <c r="N262" s="292">
        <v>1</v>
      </c>
      <c r="O262" s="292">
        <v>1</v>
      </c>
      <c r="P262" s="291" t="s">
        <v>250</v>
      </c>
      <c r="Q262" s="291" t="s">
        <v>279</v>
      </c>
      <c r="R262" s="291" t="s">
        <v>246</v>
      </c>
    </row>
    <row r="263" spans="1:18" ht="30" x14ac:dyDescent="0.25">
      <c r="A263" s="291" t="s">
        <v>691</v>
      </c>
      <c r="B263" s="291" t="s">
        <v>690</v>
      </c>
      <c r="C263" s="292">
        <v>2.2000000476837158</v>
      </c>
      <c r="D263" s="292">
        <v>0</v>
      </c>
      <c r="E263" s="292">
        <v>0</v>
      </c>
      <c r="F263" s="292">
        <v>0</v>
      </c>
      <c r="G263" s="292">
        <v>0</v>
      </c>
      <c r="H263" s="292">
        <v>2.2000000476837158</v>
      </c>
      <c r="I263" s="292">
        <v>0</v>
      </c>
      <c r="J263" s="292">
        <v>0</v>
      </c>
      <c r="K263" s="292">
        <v>0</v>
      </c>
      <c r="L263" s="292">
        <v>0</v>
      </c>
      <c r="M263" s="292">
        <v>1</v>
      </c>
      <c r="N263" s="292">
        <v>1</v>
      </c>
      <c r="O263" s="292">
        <v>1</v>
      </c>
      <c r="P263" s="291" t="s">
        <v>250</v>
      </c>
      <c r="Q263" s="291" t="s">
        <v>66</v>
      </c>
      <c r="R263" s="291" t="s">
        <v>246</v>
      </c>
    </row>
    <row r="264" spans="1:18" ht="30" x14ac:dyDescent="0.25">
      <c r="A264" s="291" t="s">
        <v>689</v>
      </c>
      <c r="B264" s="291" t="s">
        <v>688</v>
      </c>
      <c r="C264" s="292">
        <v>2.0399999618530273</v>
      </c>
      <c r="D264" s="292">
        <v>0</v>
      </c>
      <c r="E264" s="292">
        <v>0</v>
      </c>
      <c r="F264" s="292">
        <v>0</v>
      </c>
      <c r="G264" s="292">
        <v>0</v>
      </c>
      <c r="H264" s="292">
        <v>2.0399999618530273</v>
      </c>
      <c r="I264" s="292">
        <v>0</v>
      </c>
      <c r="J264" s="292">
        <v>0</v>
      </c>
      <c r="K264" s="292">
        <v>0</v>
      </c>
      <c r="L264" s="292">
        <v>0</v>
      </c>
      <c r="M264" s="292">
        <v>1</v>
      </c>
      <c r="N264" s="292">
        <v>1</v>
      </c>
      <c r="O264" s="292">
        <v>1</v>
      </c>
      <c r="P264" s="291" t="s">
        <v>250</v>
      </c>
      <c r="Q264" s="291" t="s">
        <v>279</v>
      </c>
      <c r="R264" s="291" t="s">
        <v>246</v>
      </c>
    </row>
    <row r="265" spans="1:18" x14ac:dyDescent="0.25">
      <c r="A265" s="291" t="s">
        <v>687</v>
      </c>
      <c r="B265" s="291" t="s">
        <v>686</v>
      </c>
      <c r="C265" s="292">
        <v>2.5</v>
      </c>
      <c r="D265" s="292">
        <v>0</v>
      </c>
      <c r="E265" s="292">
        <v>0</v>
      </c>
      <c r="F265" s="292">
        <v>0</v>
      </c>
      <c r="G265" s="292">
        <v>0</v>
      </c>
      <c r="H265" s="292">
        <v>2.5</v>
      </c>
      <c r="I265" s="292">
        <v>0</v>
      </c>
      <c r="J265" s="292">
        <v>0</v>
      </c>
      <c r="K265" s="292">
        <v>0</v>
      </c>
      <c r="L265" s="292">
        <v>0</v>
      </c>
      <c r="M265" s="292">
        <v>1</v>
      </c>
      <c r="N265" s="292">
        <v>1</v>
      </c>
      <c r="O265" s="292">
        <v>1</v>
      </c>
      <c r="P265" s="291" t="s">
        <v>250</v>
      </c>
      <c r="Q265" s="291" t="s">
        <v>279</v>
      </c>
      <c r="R265" s="291" t="s">
        <v>246</v>
      </c>
    </row>
    <row r="266" spans="1:18" x14ac:dyDescent="0.25">
      <c r="A266" s="291" t="s">
        <v>685</v>
      </c>
      <c r="B266" s="291" t="s">
        <v>684</v>
      </c>
      <c r="C266" s="292">
        <v>5</v>
      </c>
      <c r="D266" s="292">
        <v>0</v>
      </c>
      <c r="E266" s="292">
        <v>0</v>
      </c>
      <c r="F266" s="292">
        <v>0</v>
      </c>
      <c r="G266" s="292">
        <v>0</v>
      </c>
      <c r="H266" s="292">
        <v>5</v>
      </c>
      <c r="I266" s="292">
        <v>0</v>
      </c>
      <c r="J266" s="292">
        <v>0</v>
      </c>
      <c r="K266" s="292">
        <v>0</v>
      </c>
      <c r="L266" s="292">
        <v>0</v>
      </c>
      <c r="M266" s="292">
        <v>1</v>
      </c>
      <c r="N266" s="292">
        <v>1</v>
      </c>
      <c r="O266" s="292">
        <v>1</v>
      </c>
      <c r="P266" s="291" t="s">
        <v>250</v>
      </c>
      <c r="Q266" s="291" t="s">
        <v>66</v>
      </c>
      <c r="R266" s="291" t="s">
        <v>246</v>
      </c>
    </row>
    <row r="267" spans="1:18" x14ac:dyDescent="0.25">
      <c r="A267" s="291" t="s">
        <v>683</v>
      </c>
      <c r="B267" s="291" t="s">
        <v>682</v>
      </c>
      <c r="C267" s="292">
        <v>4.5</v>
      </c>
      <c r="D267" s="292">
        <v>0</v>
      </c>
      <c r="E267" s="292">
        <v>0</v>
      </c>
      <c r="F267" s="292">
        <v>0</v>
      </c>
      <c r="G267" s="292">
        <v>0</v>
      </c>
      <c r="H267" s="292">
        <v>4.5</v>
      </c>
      <c r="I267" s="292">
        <v>0</v>
      </c>
      <c r="J267" s="292">
        <v>0</v>
      </c>
      <c r="K267" s="292">
        <v>0</v>
      </c>
      <c r="L267" s="292">
        <v>0</v>
      </c>
      <c r="M267" s="292">
        <v>1</v>
      </c>
      <c r="N267" s="292">
        <v>1</v>
      </c>
      <c r="O267" s="292">
        <v>1</v>
      </c>
      <c r="P267" s="291" t="s">
        <v>250</v>
      </c>
      <c r="Q267" s="291" t="s">
        <v>66</v>
      </c>
      <c r="R267" s="291" t="s">
        <v>246</v>
      </c>
    </row>
    <row r="268" spans="1:18" x14ac:dyDescent="0.25">
      <c r="A268" s="291" t="s">
        <v>681</v>
      </c>
      <c r="B268" s="291" t="s">
        <v>680</v>
      </c>
      <c r="C268" s="292">
        <v>0.5</v>
      </c>
      <c r="D268" s="292">
        <v>0</v>
      </c>
      <c r="E268" s="292">
        <v>0</v>
      </c>
      <c r="F268" s="292">
        <v>0</v>
      </c>
      <c r="G268" s="292">
        <v>0</v>
      </c>
      <c r="H268" s="292">
        <v>0.5</v>
      </c>
      <c r="I268" s="292">
        <v>0</v>
      </c>
      <c r="J268" s="292">
        <v>0</v>
      </c>
      <c r="K268" s="292">
        <v>0</v>
      </c>
      <c r="L268" s="292">
        <v>0</v>
      </c>
      <c r="M268" s="292">
        <v>1</v>
      </c>
      <c r="N268" s="292">
        <v>1</v>
      </c>
      <c r="O268" s="292">
        <v>1</v>
      </c>
      <c r="P268" s="291" t="s">
        <v>250</v>
      </c>
      <c r="Q268" s="291" t="s">
        <v>279</v>
      </c>
      <c r="R268" s="291" t="s">
        <v>246</v>
      </c>
    </row>
    <row r="269" spans="1:18" x14ac:dyDescent="0.25">
      <c r="A269" s="291" t="s">
        <v>679</v>
      </c>
      <c r="B269" s="291" t="s">
        <v>678</v>
      </c>
      <c r="C269" s="292">
        <v>6.5</v>
      </c>
      <c r="D269" s="292">
        <v>0</v>
      </c>
      <c r="E269" s="292">
        <v>0</v>
      </c>
      <c r="F269" s="292">
        <v>0</v>
      </c>
      <c r="G269" s="292">
        <v>0</v>
      </c>
      <c r="H269" s="292">
        <v>6.5</v>
      </c>
      <c r="I269" s="292">
        <v>0</v>
      </c>
      <c r="J269" s="292">
        <v>0</v>
      </c>
      <c r="K269" s="292">
        <v>0</v>
      </c>
      <c r="L269" s="292">
        <v>0</v>
      </c>
      <c r="M269" s="292">
        <v>1</v>
      </c>
      <c r="N269" s="292">
        <v>1</v>
      </c>
      <c r="O269" s="292">
        <v>1</v>
      </c>
      <c r="P269" s="291" t="s">
        <v>250</v>
      </c>
      <c r="Q269" s="291" t="s">
        <v>66</v>
      </c>
      <c r="R269" s="291" t="s">
        <v>246</v>
      </c>
    </row>
    <row r="270" spans="1:18" x14ac:dyDescent="0.25">
      <c r="A270" s="291" t="s">
        <v>677</v>
      </c>
      <c r="B270" s="291" t="s">
        <v>676</v>
      </c>
      <c r="C270" s="292">
        <v>4.5</v>
      </c>
      <c r="D270" s="292">
        <v>0</v>
      </c>
      <c r="E270" s="292">
        <v>0</v>
      </c>
      <c r="F270" s="292">
        <v>0</v>
      </c>
      <c r="G270" s="292">
        <v>0</v>
      </c>
      <c r="H270" s="292">
        <v>4.5</v>
      </c>
      <c r="I270" s="292">
        <v>0</v>
      </c>
      <c r="J270" s="292">
        <v>0</v>
      </c>
      <c r="K270" s="292">
        <v>0</v>
      </c>
      <c r="L270" s="292">
        <v>0</v>
      </c>
      <c r="M270" s="292">
        <v>1</v>
      </c>
      <c r="N270" s="292">
        <v>1</v>
      </c>
      <c r="O270" s="292">
        <v>1</v>
      </c>
      <c r="P270" s="291" t="s">
        <v>250</v>
      </c>
      <c r="Q270" s="291" t="s">
        <v>66</v>
      </c>
      <c r="R270" s="291" t="s">
        <v>246</v>
      </c>
    </row>
    <row r="271" spans="1:18" x14ac:dyDescent="0.25">
      <c r="A271" s="291" t="s">
        <v>675</v>
      </c>
      <c r="B271" s="291" t="s">
        <v>674</v>
      </c>
      <c r="C271" s="292">
        <v>0</v>
      </c>
      <c r="D271" s="292">
        <v>0.81002157926559448</v>
      </c>
      <c r="E271" s="292">
        <v>4.0116291046142578</v>
      </c>
      <c r="F271" s="292">
        <v>2.2777609825134277</v>
      </c>
      <c r="G271" s="292">
        <v>4.3327131271362305</v>
      </c>
      <c r="H271" s="292">
        <v>0</v>
      </c>
      <c r="I271" s="292">
        <v>0.81002157926559448</v>
      </c>
      <c r="J271" s="292">
        <v>4.0116291046142578</v>
      </c>
      <c r="K271" s="292">
        <v>2.2777609825134277</v>
      </c>
      <c r="L271" s="292">
        <v>4.3327131271362305</v>
      </c>
      <c r="M271" s="292">
        <v>45.534698486328125</v>
      </c>
      <c r="N271" s="292">
        <v>38.455101013183594</v>
      </c>
      <c r="O271" s="292">
        <v>20.756099700927734</v>
      </c>
      <c r="P271" s="291" t="s">
        <v>250</v>
      </c>
      <c r="Q271" s="291" t="s">
        <v>66</v>
      </c>
      <c r="R271" s="291" t="s">
        <v>246</v>
      </c>
    </row>
    <row r="272" spans="1:18" x14ac:dyDescent="0.25">
      <c r="A272" s="291" t="s">
        <v>673</v>
      </c>
      <c r="B272" s="291" t="s">
        <v>672</v>
      </c>
      <c r="C272" s="292">
        <v>0</v>
      </c>
      <c r="D272" s="292">
        <v>1.6000000238418579</v>
      </c>
      <c r="E272" s="292">
        <v>21.700000762939453</v>
      </c>
      <c r="F272" s="292">
        <v>12.199999809265137</v>
      </c>
      <c r="G272" s="292">
        <v>11.300000190734863</v>
      </c>
      <c r="H272" s="292">
        <v>0</v>
      </c>
      <c r="I272" s="292">
        <v>1.6000000238418579</v>
      </c>
      <c r="J272" s="292">
        <v>21.700000762939453</v>
      </c>
      <c r="K272" s="292">
        <v>12.199999809265137</v>
      </c>
      <c r="L272" s="292">
        <v>11.300000190734863</v>
      </c>
      <c r="M272" s="292">
        <v>1</v>
      </c>
      <c r="N272" s="292">
        <v>1</v>
      </c>
      <c r="O272" s="292">
        <v>1</v>
      </c>
      <c r="P272" s="291" t="s">
        <v>250</v>
      </c>
      <c r="Q272" s="291" t="s">
        <v>66</v>
      </c>
      <c r="R272" s="291" t="s">
        <v>246</v>
      </c>
    </row>
    <row r="273" spans="1:18" x14ac:dyDescent="0.25">
      <c r="A273" s="291" t="s">
        <v>671</v>
      </c>
      <c r="B273" s="291" t="s">
        <v>670</v>
      </c>
      <c r="C273" s="292">
        <v>0</v>
      </c>
      <c r="D273" s="292">
        <v>3.7999999523162842</v>
      </c>
      <c r="E273" s="292">
        <v>35.099998474121094</v>
      </c>
      <c r="F273" s="292">
        <v>17.100000381469727</v>
      </c>
      <c r="G273" s="292">
        <v>16.200000762939453</v>
      </c>
      <c r="H273" s="292">
        <v>0</v>
      </c>
      <c r="I273" s="292">
        <v>3.7999999523162842</v>
      </c>
      <c r="J273" s="292">
        <v>35.099998474121094</v>
      </c>
      <c r="K273" s="292">
        <v>17.100000381469727</v>
      </c>
      <c r="L273" s="292">
        <v>16.200000762939453</v>
      </c>
      <c r="M273" s="292">
        <v>1</v>
      </c>
      <c r="N273" s="292">
        <v>1</v>
      </c>
      <c r="O273" s="292">
        <v>1</v>
      </c>
      <c r="P273" s="291" t="s">
        <v>250</v>
      </c>
      <c r="Q273" s="291" t="s">
        <v>66</v>
      </c>
      <c r="R273" s="291" t="s">
        <v>246</v>
      </c>
    </row>
    <row r="274" spans="1:18" x14ac:dyDescent="0.25">
      <c r="A274" s="291" t="s">
        <v>669</v>
      </c>
      <c r="B274" s="291" t="s">
        <v>668</v>
      </c>
      <c r="C274" s="292">
        <v>0</v>
      </c>
      <c r="D274" s="292">
        <v>3.7999999523162842</v>
      </c>
      <c r="E274" s="292">
        <v>46.200000762939453</v>
      </c>
      <c r="F274" s="292">
        <v>21.899999618530273</v>
      </c>
      <c r="G274" s="292">
        <v>21.100000381469727</v>
      </c>
      <c r="H274" s="292">
        <v>0</v>
      </c>
      <c r="I274" s="292">
        <v>3.7999999523162842</v>
      </c>
      <c r="J274" s="292">
        <v>46.200000762939453</v>
      </c>
      <c r="K274" s="292">
        <v>21.899999618530273</v>
      </c>
      <c r="L274" s="292">
        <v>21.100000381469727</v>
      </c>
      <c r="M274" s="292">
        <v>1</v>
      </c>
      <c r="N274" s="292">
        <v>1</v>
      </c>
      <c r="O274" s="292">
        <v>1</v>
      </c>
      <c r="P274" s="291" t="s">
        <v>250</v>
      </c>
      <c r="Q274" s="291" t="s">
        <v>66</v>
      </c>
      <c r="R274" s="291" t="s">
        <v>246</v>
      </c>
    </row>
    <row r="275" spans="1:18" x14ac:dyDescent="0.25">
      <c r="A275" s="291" t="s">
        <v>667</v>
      </c>
      <c r="B275" s="291" t="s">
        <v>666</v>
      </c>
      <c r="C275" s="292">
        <v>1</v>
      </c>
      <c r="D275" s="292">
        <v>0</v>
      </c>
      <c r="E275" s="292">
        <v>0</v>
      </c>
      <c r="F275" s="292">
        <v>0</v>
      </c>
      <c r="G275" s="292">
        <v>0</v>
      </c>
      <c r="H275" s="292">
        <v>1</v>
      </c>
      <c r="I275" s="292">
        <v>0</v>
      </c>
      <c r="J275" s="292">
        <v>0</v>
      </c>
      <c r="K275" s="292">
        <v>0</v>
      </c>
      <c r="L275" s="292">
        <v>0</v>
      </c>
      <c r="M275" s="292">
        <v>1</v>
      </c>
      <c r="N275" s="292">
        <v>1</v>
      </c>
      <c r="O275" s="292">
        <v>1</v>
      </c>
      <c r="P275" s="291" t="s">
        <v>250</v>
      </c>
      <c r="Q275" s="291" t="s">
        <v>279</v>
      </c>
      <c r="R275" s="291" t="s">
        <v>246</v>
      </c>
    </row>
    <row r="276" spans="1:18" x14ac:dyDescent="0.25">
      <c r="A276" s="291" t="s">
        <v>665</v>
      </c>
      <c r="B276" s="291" t="s">
        <v>664</v>
      </c>
      <c r="C276" s="292">
        <v>0</v>
      </c>
      <c r="D276" s="292">
        <v>1.4567949771881104</v>
      </c>
      <c r="E276" s="292">
        <v>4.0204448699951172</v>
      </c>
      <c r="F276" s="292">
        <v>3.3767910003662109</v>
      </c>
      <c r="G276" s="292">
        <v>4.7687768936157227</v>
      </c>
      <c r="H276" s="292">
        <v>0</v>
      </c>
      <c r="I276" s="292">
        <v>1.4567949771881104</v>
      </c>
      <c r="J276" s="292">
        <v>4.1456160545349121</v>
      </c>
      <c r="K276" s="292">
        <v>3.4385030269622803</v>
      </c>
      <c r="L276" s="292">
        <v>5.1420321464538574</v>
      </c>
      <c r="M276" s="292">
        <v>45.534698486328125</v>
      </c>
      <c r="N276" s="292">
        <v>38.455101013183594</v>
      </c>
      <c r="O276" s="292">
        <v>20.756099700927734</v>
      </c>
      <c r="P276" s="291" t="s">
        <v>250</v>
      </c>
      <c r="Q276" s="291" t="s">
        <v>66</v>
      </c>
      <c r="R276" s="291" t="s">
        <v>246</v>
      </c>
    </row>
    <row r="277" spans="1:18" x14ac:dyDescent="0.25">
      <c r="A277" s="291" t="s">
        <v>663</v>
      </c>
      <c r="B277" s="291" t="s">
        <v>662</v>
      </c>
      <c r="C277" s="292">
        <v>4.5</v>
      </c>
      <c r="D277" s="292">
        <v>0</v>
      </c>
      <c r="E277" s="292">
        <v>0</v>
      </c>
      <c r="F277" s="292">
        <v>0</v>
      </c>
      <c r="G277" s="292">
        <v>0</v>
      </c>
      <c r="H277" s="292">
        <v>4.5</v>
      </c>
      <c r="I277" s="292">
        <v>0</v>
      </c>
      <c r="J277" s="292">
        <v>0</v>
      </c>
      <c r="K277" s="292">
        <v>0</v>
      </c>
      <c r="L277" s="292">
        <v>0</v>
      </c>
      <c r="M277" s="292">
        <v>1</v>
      </c>
      <c r="N277" s="292">
        <v>1</v>
      </c>
      <c r="O277" s="292">
        <v>1</v>
      </c>
      <c r="P277" s="291" t="s">
        <v>250</v>
      </c>
      <c r="Q277" s="291" t="s">
        <v>279</v>
      </c>
      <c r="R277" s="291" t="s">
        <v>246</v>
      </c>
    </row>
    <row r="278" spans="1:18" s="293" customFormat="1" x14ac:dyDescent="0.25">
      <c r="A278" s="294" t="s">
        <v>661</v>
      </c>
      <c r="B278" s="294" t="s">
        <v>660</v>
      </c>
      <c r="C278" s="295">
        <v>4.4000000953674316</v>
      </c>
      <c r="D278" s="295">
        <v>0</v>
      </c>
      <c r="E278" s="295">
        <v>0</v>
      </c>
      <c r="F278" s="295">
        <v>0</v>
      </c>
      <c r="G278" s="295">
        <v>0</v>
      </c>
      <c r="H278" s="295">
        <v>4.4000000953674316</v>
      </c>
      <c r="I278" s="295">
        <v>0</v>
      </c>
      <c r="J278" s="295">
        <v>0</v>
      </c>
      <c r="K278" s="295">
        <v>0</v>
      </c>
      <c r="L278" s="295">
        <v>0</v>
      </c>
      <c r="M278" s="295">
        <v>1</v>
      </c>
      <c r="N278" s="295">
        <v>1</v>
      </c>
      <c r="O278" s="295">
        <v>1</v>
      </c>
      <c r="P278" s="294" t="s">
        <v>250</v>
      </c>
      <c r="Q278" s="294" t="s">
        <v>66</v>
      </c>
      <c r="R278" s="294" t="s">
        <v>246</v>
      </c>
    </row>
    <row r="279" spans="1:18" x14ac:dyDescent="0.25">
      <c r="A279" s="291" t="s">
        <v>659</v>
      </c>
      <c r="B279" s="291" t="s">
        <v>658</v>
      </c>
      <c r="C279" s="292">
        <v>1.1000000238418579</v>
      </c>
      <c r="D279" s="292">
        <v>0</v>
      </c>
      <c r="E279" s="292">
        <v>0</v>
      </c>
      <c r="F279" s="292">
        <v>0</v>
      </c>
      <c r="G279" s="292">
        <v>0</v>
      </c>
      <c r="H279" s="292">
        <v>1.1000000238418579</v>
      </c>
      <c r="I279" s="292">
        <v>0</v>
      </c>
      <c r="J279" s="292">
        <v>0</v>
      </c>
      <c r="K279" s="292">
        <v>0</v>
      </c>
      <c r="L279" s="292">
        <v>0</v>
      </c>
      <c r="M279" s="292">
        <v>1</v>
      </c>
      <c r="N279" s="292">
        <v>1</v>
      </c>
      <c r="O279" s="292">
        <v>1</v>
      </c>
      <c r="P279" s="291" t="s">
        <v>250</v>
      </c>
      <c r="Q279" s="291" t="s">
        <v>66</v>
      </c>
      <c r="R279" s="291" t="s">
        <v>246</v>
      </c>
    </row>
    <row r="280" spans="1:18" x14ac:dyDescent="0.25">
      <c r="A280" s="291" t="s">
        <v>657</v>
      </c>
      <c r="B280" s="291" t="s">
        <v>656</v>
      </c>
      <c r="C280" s="292">
        <v>2.5</v>
      </c>
      <c r="D280" s="292">
        <v>0</v>
      </c>
      <c r="E280" s="292">
        <v>0</v>
      </c>
      <c r="F280" s="292">
        <v>0</v>
      </c>
      <c r="G280" s="292">
        <v>0</v>
      </c>
      <c r="H280" s="292">
        <v>2.5</v>
      </c>
      <c r="I280" s="292">
        <v>0</v>
      </c>
      <c r="J280" s="292">
        <v>0</v>
      </c>
      <c r="K280" s="292">
        <v>0</v>
      </c>
      <c r="L280" s="292">
        <v>0</v>
      </c>
      <c r="M280" s="292">
        <v>1</v>
      </c>
      <c r="N280" s="292">
        <v>1</v>
      </c>
      <c r="O280" s="292">
        <v>1</v>
      </c>
      <c r="P280" s="291" t="s">
        <v>250</v>
      </c>
      <c r="Q280" s="291" t="s">
        <v>66</v>
      </c>
      <c r="R280" s="291" t="s">
        <v>246</v>
      </c>
    </row>
    <row r="281" spans="1:18" x14ac:dyDescent="0.25">
      <c r="A281" s="291" t="s">
        <v>655</v>
      </c>
      <c r="B281" s="291" t="s">
        <v>654</v>
      </c>
      <c r="C281" s="292">
        <v>3.5</v>
      </c>
      <c r="D281" s="292">
        <v>0</v>
      </c>
      <c r="E281" s="292">
        <v>0</v>
      </c>
      <c r="F281" s="292">
        <v>0</v>
      </c>
      <c r="G281" s="292">
        <v>0</v>
      </c>
      <c r="H281" s="292">
        <v>3.5</v>
      </c>
      <c r="I281" s="292">
        <v>0</v>
      </c>
      <c r="J281" s="292">
        <v>0</v>
      </c>
      <c r="K281" s="292">
        <v>0</v>
      </c>
      <c r="L281" s="292">
        <v>0</v>
      </c>
      <c r="M281" s="292">
        <v>1</v>
      </c>
      <c r="N281" s="292">
        <v>1</v>
      </c>
      <c r="O281" s="292">
        <v>1</v>
      </c>
      <c r="P281" s="291" t="s">
        <v>250</v>
      </c>
      <c r="Q281" s="291" t="s">
        <v>66</v>
      </c>
      <c r="R281" s="291" t="s">
        <v>246</v>
      </c>
    </row>
    <row r="282" spans="1:18" x14ac:dyDescent="0.25">
      <c r="A282" s="291" t="s">
        <v>653</v>
      </c>
      <c r="B282" s="291" t="s">
        <v>652</v>
      </c>
      <c r="C282" s="292">
        <v>11</v>
      </c>
      <c r="D282" s="292">
        <v>0</v>
      </c>
      <c r="E282" s="292">
        <v>0</v>
      </c>
      <c r="F282" s="292">
        <v>0</v>
      </c>
      <c r="G282" s="292">
        <v>0</v>
      </c>
      <c r="H282" s="292">
        <v>11</v>
      </c>
      <c r="I282" s="292">
        <v>0</v>
      </c>
      <c r="J282" s="292">
        <v>0</v>
      </c>
      <c r="K282" s="292">
        <v>0</v>
      </c>
      <c r="L282" s="292">
        <v>0</v>
      </c>
      <c r="M282" s="292">
        <v>1</v>
      </c>
      <c r="N282" s="292">
        <v>1</v>
      </c>
      <c r="O282" s="292">
        <v>1</v>
      </c>
      <c r="P282" s="291" t="s">
        <v>250</v>
      </c>
      <c r="Q282" s="291" t="s">
        <v>66</v>
      </c>
      <c r="R282" s="291" t="s">
        <v>246</v>
      </c>
    </row>
    <row r="283" spans="1:18" x14ac:dyDescent="0.25">
      <c r="A283" s="291" t="s">
        <v>651</v>
      </c>
      <c r="B283" s="291" t="s">
        <v>650</v>
      </c>
      <c r="C283" s="292">
        <v>4.9000000953674316</v>
      </c>
      <c r="D283" s="292">
        <v>0</v>
      </c>
      <c r="E283" s="292">
        <v>0</v>
      </c>
      <c r="F283" s="292">
        <v>0</v>
      </c>
      <c r="G283" s="292">
        <v>0</v>
      </c>
      <c r="H283" s="292">
        <v>4.9000000953674316</v>
      </c>
      <c r="I283" s="292">
        <v>0</v>
      </c>
      <c r="J283" s="292">
        <v>0</v>
      </c>
      <c r="K283" s="292">
        <v>0</v>
      </c>
      <c r="L283" s="292">
        <v>0</v>
      </c>
      <c r="M283" s="292">
        <v>1</v>
      </c>
      <c r="N283" s="292">
        <v>1</v>
      </c>
      <c r="O283" s="292">
        <v>1</v>
      </c>
      <c r="P283" s="291" t="s">
        <v>250</v>
      </c>
      <c r="Q283" s="291" t="s">
        <v>66</v>
      </c>
      <c r="R283" s="291" t="s">
        <v>246</v>
      </c>
    </row>
    <row r="284" spans="1:18" x14ac:dyDescent="0.25">
      <c r="A284" s="291" t="s">
        <v>649</v>
      </c>
      <c r="B284" s="291" t="s">
        <v>648</v>
      </c>
      <c r="C284" s="292">
        <v>6</v>
      </c>
      <c r="D284" s="292">
        <v>0</v>
      </c>
      <c r="E284" s="292">
        <v>0</v>
      </c>
      <c r="F284" s="292">
        <v>0</v>
      </c>
      <c r="G284" s="292">
        <v>0</v>
      </c>
      <c r="H284" s="292">
        <v>6</v>
      </c>
      <c r="I284" s="292">
        <v>0</v>
      </c>
      <c r="J284" s="292">
        <v>0</v>
      </c>
      <c r="K284" s="292">
        <v>0</v>
      </c>
      <c r="L284" s="292">
        <v>0</v>
      </c>
      <c r="M284" s="292">
        <v>1</v>
      </c>
      <c r="N284" s="292">
        <v>1</v>
      </c>
      <c r="O284" s="292">
        <v>1</v>
      </c>
      <c r="P284" s="291" t="s">
        <v>250</v>
      </c>
      <c r="Q284" s="291" t="s">
        <v>66</v>
      </c>
      <c r="R284" s="291" t="s">
        <v>246</v>
      </c>
    </row>
    <row r="285" spans="1:18" x14ac:dyDescent="0.25">
      <c r="A285" s="291" t="s">
        <v>647</v>
      </c>
      <c r="B285" s="291" t="s">
        <v>646</v>
      </c>
      <c r="C285" s="292">
        <v>0</v>
      </c>
      <c r="D285" s="292">
        <v>1.1699999570846558</v>
      </c>
      <c r="E285" s="292">
        <v>2.0999999046325684</v>
      </c>
      <c r="F285" s="292">
        <v>2.559999942779541</v>
      </c>
      <c r="G285" s="292">
        <v>3.3399999141693115</v>
      </c>
      <c r="H285" s="292">
        <v>0</v>
      </c>
      <c r="I285" s="292">
        <v>1.3999999761581421</v>
      </c>
      <c r="J285" s="292">
        <v>2.9500000476837158</v>
      </c>
      <c r="K285" s="292">
        <v>3.0999999046325684</v>
      </c>
      <c r="L285" s="292">
        <v>4</v>
      </c>
      <c r="M285" s="292">
        <v>45.534698486328125</v>
      </c>
      <c r="N285" s="292">
        <v>38.455101013183594</v>
      </c>
      <c r="O285" s="292">
        <v>20.756099700927734</v>
      </c>
      <c r="P285" s="291" t="s">
        <v>250</v>
      </c>
      <c r="Q285" s="291" t="s">
        <v>279</v>
      </c>
      <c r="R285" s="291" t="s">
        <v>246</v>
      </c>
    </row>
    <row r="286" spans="1:18" x14ac:dyDescent="0.25">
      <c r="A286" s="291" t="s">
        <v>645</v>
      </c>
      <c r="B286" s="291" t="s">
        <v>644</v>
      </c>
      <c r="C286" s="292">
        <v>6</v>
      </c>
      <c r="D286" s="292">
        <v>0</v>
      </c>
      <c r="E286" s="292">
        <v>0</v>
      </c>
      <c r="F286" s="292">
        <v>0</v>
      </c>
      <c r="G286" s="292">
        <v>0</v>
      </c>
      <c r="H286" s="292">
        <v>6</v>
      </c>
      <c r="I286" s="292">
        <v>0</v>
      </c>
      <c r="J286" s="292">
        <v>0</v>
      </c>
      <c r="K286" s="292">
        <v>0</v>
      </c>
      <c r="L286" s="292">
        <v>0</v>
      </c>
      <c r="M286" s="292">
        <v>1</v>
      </c>
      <c r="N286" s="292">
        <v>1</v>
      </c>
      <c r="O286" s="292">
        <v>1</v>
      </c>
      <c r="P286" s="291" t="s">
        <v>250</v>
      </c>
      <c r="Q286" s="291" t="s">
        <v>66</v>
      </c>
      <c r="R286" s="291" t="s">
        <v>246</v>
      </c>
    </row>
    <row r="287" spans="1:18" x14ac:dyDescent="0.25">
      <c r="A287" s="291" t="s">
        <v>643</v>
      </c>
      <c r="B287" s="291" t="s">
        <v>642</v>
      </c>
      <c r="C287" s="292">
        <v>6</v>
      </c>
      <c r="D287" s="292">
        <v>0</v>
      </c>
      <c r="E287" s="292">
        <v>0</v>
      </c>
      <c r="F287" s="292">
        <v>0</v>
      </c>
      <c r="G287" s="292">
        <v>0</v>
      </c>
      <c r="H287" s="292">
        <v>6</v>
      </c>
      <c r="I287" s="292">
        <v>0</v>
      </c>
      <c r="J287" s="292">
        <v>0</v>
      </c>
      <c r="K287" s="292">
        <v>0</v>
      </c>
      <c r="L287" s="292">
        <v>0</v>
      </c>
      <c r="M287" s="292">
        <v>1</v>
      </c>
      <c r="N287" s="292">
        <v>1</v>
      </c>
      <c r="O287" s="292">
        <v>1</v>
      </c>
      <c r="P287" s="291" t="s">
        <v>250</v>
      </c>
      <c r="Q287" s="291" t="s">
        <v>66</v>
      </c>
      <c r="R287" s="291" t="s">
        <v>246</v>
      </c>
    </row>
    <row r="288" spans="1:18" x14ac:dyDescent="0.25">
      <c r="A288" s="291" t="s">
        <v>641</v>
      </c>
      <c r="B288" s="291" t="s">
        <v>640</v>
      </c>
      <c r="C288" s="292">
        <v>1.2000000476837158</v>
      </c>
      <c r="D288" s="292">
        <v>0</v>
      </c>
      <c r="E288" s="292">
        <v>0</v>
      </c>
      <c r="F288" s="292">
        <v>0</v>
      </c>
      <c r="G288" s="292">
        <v>0</v>
      </c>
      <c r="H288" s="292">
        <v>1.2000000476837158</v>
      </c>
      <c r="I288" s="292">
        <v>0</v>
      </c>
      <c r="J288" s="292">
        <v>0</v>
      </c>
      <c r="K288" s="292">
        <v>0</v>
      </c>
      <c r="L288" s="292">
        <v>0</v>
      </c>
      <c r="M288" s="292">
        <v>1</v>
      </c>
      <c r="N288" s="292">
        <v>1</v>
      </c>
      <c r="O288" s="292">
        <v>1</v>
      </c>
      <c r="P288" s="291" t="s">
        <v>250</v>
      </c>
      <c r="Q288" s="291" t="s">
        <v>279</v>
      </c>
      <c r="R288" s="291" t="s">
        <v>246</v>
      </c>
    </row>
    <row r="289" spans="1:18" x14ac:dyDescent="0.25">
      <c r="A289" s="291" t="s">
        <v>639</v>
      </c>
      <c r="B289" s="291" t="s">
        <v>638</v>
      </c>
      <c r="C289" s="292">
        <v>1</v>
      </c>
      <c r="D289" s="292">
        <v>0</v>
      </c>
      <c r="E289" s="292">
        <v>0</v>
      </c>
      <c r="F289" s="292">
        <v>0</v>
      </c>
      <c r="G289" s="292">
        <v>0</v>
      </c>
      <c r="H289" s="292">
        <v>1</v>
      </c>
      <c r="I289" s="292">
        <v>0</v>
      </c>
      <c r="J289" s="292">
        <v>0</v>
      </c>
      <c r="K289" s="292">
        <v>0</v>
      </c>
      <c r="L289" s="292">
        <v>0</v>
      </c>
      <c r="M289" s="292">
        <v>1</v>
      </c>
      <c r="N289" s="292">
        <v>1</v>
      </c>
      <c r="O289" s="292">
        <v>1</v>
      </c>
      <c r="P289" s="291" t="s">
        <v>250</v>
      </c>
      <c r="Q289" s="291" t="s">
        <v>279</v>
      </c>
      <c r="R289" s="291" t="s">
        <v>246</v>
      </c>
    </row>
    <row r="290" spans="1:18" x14ac:dyDescent="0.25">
      <c r="A290" s="291" t="s">
        <v>637</v>
      </c>
      <c r="B290" s="291" t="s">
        <v>636</v>
      </c>
      <c r="C290" s="292">
        <v>0</v>
      </c>
      <c r="D290" s="292">
        <v>0.86000001430511475</v>
      </c>
      <c r="E290" s="292">
        <v>5.8899998664855957</v>
      </c>
      <c r="F290" s="292">
        <v>5.6100001335144043</v>
      </c>
      <c r="G290" s="292">
        <v>5.6100001335144043</v>
      </c>
      <c r="H290" s="292">
        <v>0</v>
      </c>
      <c r="I290" s="292">
        <v>1.2000000476837158</v>
      </c>
      <c r="J290" s="292">
        <v>8.1999998092651367</v>
      </c>
      <c r="K290" s="292">
        <v>7.5999999046325684</v>
      </c>
      <c r="L290" s="292">
        <v>7.8000001907348633</v>
      </c>
      <c r="M290" s="292">
        <v>1</v>
      </c>
      <c r="N290" s="292">
        <v>1</v>
      </c>
      <c r="O290" s="292">
        <v>1</v>
      </c>
      <c r="P290" s="291" t="s">
        <v>250</v>
      </c>
      <c r="Q290" s="291" t="s">
        <v>66</v>
      </c>
      <c r="R290" s="291" t="s">
        <v>246</v>
      </c>
    </row>
    <row r="291" spans="1:18" x14ac:dyDescent="0.25">
      <c r="A291" s="291" t="s">
        <v>635</v>
      </c>
      <c r="B291" s="291" t="s">
        <v>634</v>
      </c>
      <c r="C291" s="292">
        <v>0</v>
      </c>
      <c r="D291" s="292">
        <v>0.91333019733428955</v>
      </c>
      <c r="E291" s="292">
        <v>1.9458869695663452</v>
      </c>
      <c r="F291" s="292">
        <v>1.6763730049133301</v>
      </c>
      <c r="G291" s="292">
        <v>1.6696039438247681</v>
      </c>
      <c r="H291" s="292">
        <v>0</v>
      </c>
      <c r="I291" s="292">
        <v>1.3886309862136841</v>
      </c>
      <c r="J291" s="292">
        <v>2.7268860340118408</v>
      </c>
      <c r="K291" s="292">
        <v>2.1957321166992187</v>
      </c>
      <c r="L291" s="292">
        <v>2.3126630783081055</v>
      </c>
      <c r="M291" s="292">
        <v>45.534698486328125</v>
      </c>
      <c r="N291" s="292">
        <v>38.455101013183594</v>
      </c>
      <c r="O291" s="292">
        <v>20.756099700927734</v>
      </c>
      <c r="P291" s="291" t="s">
        <v>250</v>
      </c>
      <c r="Q291" s="291" t="s">
        <v>66</v>
      </c>
      <c r="R291" s="291" t="s">
        <v>246</v>
      </c>
    </row>
    <row r="292" spans="1:18" x14ac:dyDescent="0.25">
      <c r="A292" s="291" t="s">
        <v>633</v>
      </c>
      <c r="B292" s="291" t="s">
        <v>632</v>
      </c>
      <c r="C292" s="292">
        <v>7</v>
      </c>
      <c r="D292" s="292">
        <v>0</v>
      </c>
      <c r="E292" s="292">
        <v>0</v>
      </c>
      <c r="F292" s="292">
        <v>0</v>
      </c>
      <c r="G292" s="292">
        <v>0</v>
      </c>
      <c r="H292" s="292">
        <v>7</v>
      </c>
      <c r="I292" s="292">
        <v>0</v>
      </c>
      <c r="J292" s="292">
        <v>0</v>
      </c>
      <c r="K292" s="292">
        <v>0</v>
      </c>
      <c r="L292" s="292">
        <v>0</v>
      </c>
      <c r="M292" s="292">
        <v>1</v>
      </c>
      <c r="N292" s="292">
        <v>1</v>
      </c>
      <c r="O292" s="292">
        <v>1</v>
      </c>
      <c r="P292" s="291" t="s">
        <v>250</v>
      </c>
      <c r="Q292" s="291" t="s">
        <v>66</v>
      </c>
      <c r="R292" s="291" t="s">
        <v>246</v>
      </c>
    </row>
    <row r="293" spans="1:18" x14ac:dyDescent="0.25">
      <c r="A293" s="291" t="s">
        <v>631</v>
      </c>
      <c r="B293" s="291" t="s">
        <v>630</v>
      </c>
      <c r="C293" s="292">
        <v>1</v>
      </c>
      <c r="D293" s="292">
        <v>0</v>
      </c>
      <c r="E293" s="292">
        <v>0</v>
      </c>
      <c r="F293" s="292">
        <v>0</v>
      </c>
      <c r="G293" s="292">
        <v>0</v>
      </c>
      <c r="H293" s="292">
        <v>1</v>
      </c>
      <c r="I293" s="292">
        <v>0</v>
      </c>
      <c r="J293" s="292">
        <v>0</v>
      </c>
      <c r="K293" s="292">
        <v>0</v>
      </c>
      <c r="L293" s="292">
        <v>0</v>
      </c>
      <c r="M293" s="292">
        <v>1</v>
      </c>
      <c r="N293" s="292">
        <v>1</v>
      </c>
      <c r="O293" s="292">
        <v>1</v>
      </c>
      <c r="P293" s="291" t="s">
        <v>250</v>
      </c>
      <c r="Q293" s="291" t="s">
        <v>66</v>
      </c>
      <c r="R293" s="291" t="s">
        <v>246</v>
      </c>
    </row>
    <row r="294" spans="1:18" x14ac:dyDescent="0.25">
      <c r="A294" s="291" t="s">
        <v>629</v>
      </c>
      <c r="B294" s="291" t="s">
        <v>628</v>
      </c>
      <c r="C294" s="292">
        <v>1</v>
      </c>
      <c r="D294" s="292">
        <v>0</v>
      </c>
      <c r="E294" s="292">
        <v>0</v>
      </c>
      <c r="F294" s="292">
        <v>0</v>
      </c>
      <c r="G294" s="292">
        <v>0</v>
      </c>
      <c r="H294" s="292">
        <v>1</v>
      </c>
      <c r="I294" s="292">
        <v>0</v>
      </c>
      <c r="J294" s="292">
        <v>0</v>
      </c>
      <c r="K294" s="292">
        <v>0</v>
      </c>
      <c r="L294" s="292">
        <v>0</v>
      </c>
      <c r="M294" s="292">
        <v>1</v>
      </c>
      <c r="N294" s="292">
        <v>1</v>
      </c>
      <c r="O294" s="292">
        <v>1</v>
      </c>
      <c r="P294" s="291" t="s">
        <v>250</v>
      </c>
      <c r="Q294" s="291" t="s">
        <v>66</v>
      </c>
      <c r="R294" s="291" t="s">
        <v>246</v>
      </c>
    </row>
    <row r="295" spans="1:18" x14ac:dyDescent="0.25">
      <c r="A295" s="291" t="s">
        <v>627</v>
      </c>
      <c r="B295" s="291" t="s">
        <v>626</v>
      </c>
      <c r="C295" s="292">
        <v>1.1000000238418579</v>
      </c>
      <c r="D295" s="292">
        <v>0</v>
      </c>
      <c r="E295" s="292">
        <v>0</v>
      </c>
      <c r="F295" s="292">
        <v>0</v>
      </c>
      <c r="G295" s="292">
        <v>0</v>
      </c>
      <c r="H295" s="292">
        <v>1.1000000238418579</v>
      </c>
      <c r="I295" s="292">
        <v>0</v>
      </c>
      <c r="J295" s="292">
        <v>0</v>
      </c>
      <c r="K295" s="292">
        <v>0</v>
      </c>
      <c r="L295" s="292">
        <v>0</v>
      </c>
      <c r="M295" s="292">
        <v>1</v>
      </c>
      <c r="N295" s="292">
        <v>1</v>
      </c>
      <c r="O295" s="292">
        <v>1</v>
      </c>
      <c r="P295" s="291" t="s">
        <v>250</v>
      </c>
      <c r="Q295" s="291" t="s">
        <v>66</v>
      </c>
      <c r="R295" s="291" t="s">
        <v>246</v>
      </c>
    </row>
    <row r="296" spans="1:18" s="293" customFormat="1" x14ac:dyDescent="0.25">
      <c r="A296" s="294" t="s">
        <v>625</v>
      </c>
      <c r="B296" s="294" t="s">
        <v>624</v>
      </c>
      <c r="C296" s="295">
        <v>0</v>
      </c>
      <c r="D296" s="295">
        <v>0.88333022594451904</v>
      </c>
      <c r="E296" s="295">
        <v>2.2479569911956787</v>
      </c>
      <c r="F296" s="295">
        <v>2.2835080623626709</v>
      </c>
      <c r="G296" s="295">
        <v>3.2305428981781006</v>
      </c>
      <c r="H296" s="295">
        <v>0</v>
      </c>
      <c r="I296" s="295">
        <v>1.3586310148239136</v>
      </c>
      <c r="J296" s="295">
        <v>2.8003969192504883</v>
      </c>
      <c r="K296" s="295">
        <v>2.8822879791259766</v>
      </c>
      <c r="L296" s="295">
        <v>3.8664400577545166</v>
      </c>
      <c r="M296" s="295">
        <v>45.534698486328125</v>
      </c>
      <c r="N296" s="295">
        <v>38.455101013183594</v>
      </c>
      <c r="O296" s="295">
        <v>20.756099700927734</v>
      </c>
      <c r="P296" s="294" t="s">
        <v>250</v>
      </c>
      <c r="Q296" s="294" t="s">
        <v>66</v>
      </c>
      <c r="R296" s="294" t="s">
        <v>246</v>
      </c>
    </row>
    <row r="297" spans="1:18" x14ac:dyDescent="0.25">
      <c r="A297" s="291" t="s">
        <v>623</v>
      </c>
      <c r="B297" s="291" t="s">
        <v>622</v>
      </c>
      <c r="C297" s="292">
        <v>0</v>
      </c>
      <c r="D297" s="292">
        <v>0.91333019733428955</v>
      </c>
      <c r="E297" s="292">
        <v>2.269726037979126</v>
      </c>
      <c r="F297" s="292">
        <v>1.7006330490112305</v>
      </c>
      <c r="G297" s="292">
        <v>1.7300419807434082</v>
      </c>
      <c r="H297" s="292">
        <v>0</v>
      </c>
      <c r="I297" s="292">
        <v>1.3886309862136841</v>
      </c>
      <c r="J297" s="292">
        <v>2.8711330890655518</v>
      </c>
      <c r="K297" s="292">
        <v>2.2073509693145752</v>
      </c>
      <c r="L297" s="292">
        <v>2.3558950424194336</v>
      </c>
      <c r="M297" s="292">
        <v>45.534698486328125</v>
      </c>
      <c r="N297" s="292">
        <v>38.455101013183594</v>
      </c>
      <c r="O297" s="292">
        <v>20.756099700927734</v>
      </c>
      <c r="P297" s="291" t="s">
        <v>250</v>
      </c>
      <c r="Q297" s="291" t="s">
        <v>66</v>
      </c>
      <c r="R297" s="291" t="s">
        <v>246</v>
      </c>
    </row>
    <row r="298" spans="1:18" x14ac:dyDescent="0.25">
      <c r="A298" s="291" t="s">
        <v>621</v>
      </c>
      <c r="B298" s="291" t="s">
        <v>620</v>
      </c>
      <c r="C298" s="292">
        <v>0</v>
      </c>
      <c r="D298" s="292">
        <v>0.91333019733428955</v>
      </c>
      <c r="E298" s="292">
        <v>2.4546859264373779</v>
      </c>
      <c r="F298" s="292">
        <v>1.8722289800643921</v>
      </c>
      <c r="G298" s="292">
        <v>2.0206120014190674</v>
      </c>
      <c r="H298" s="292">
        <v>0</v>
      </c>
      <c r="I298" s="292">
        <v>1.3886309862136841</v>
      </c>
      <c r="J298" s="292">
        <v>3.0572760105133057</v>
      </c>
      <c r="K298" s="292">
        <v>2.3685948848724365</v>
      </c>
      <c r="L298" s="292">
        <v>2.6425070762634277</v>
      </c>
      <c r="M298" s="292">
        <v>45.534698486328125</v>
      </c>
      <c r="N298" s="292">
        <v>38.455101013183594</v>
      </c>
      <c r="O298" s="292">
        <v>20.756099700927734</v>
      </c>
      <c r="P298" s="291" t="s">
        <v>250</v>
      </c>
      <c r="Q298" s="291" t="s">
        <v>66</v>
      </c>
      <c r="R298" s="291" t="s">
        <v>246</v>
      </c>
    </row>
    <row r="299" spans="1:18" x14ac:dyDescent="0.25">
      <c r="A299" s="291" t="s">
        <v>619</v>
      </c>
      <c r="B299" s="291" t="s">
        <v>618</v>
      </c>
      <c r="C299" s="292">
        <v>1</v>
      </c>
      <c r="D299" s="292">
        <v>0</v>
      </c>
      <c r="E299" s="292">
        <v>0</v>
      </c>
      <c r="F299" s="292">
        <v>0</v>
      </c>
      <c r="G299" s="292">
        <v>0</v>
      </c>
      <c r="H299" s="292">
        <v>1</v>
      </c>
      <c r="I299" s="292">
        <v>0</v>
      </c>
      <c r="J299" s="292">
        <v>0</v>
      </c>
      <c r="K299" s="292">
        <v>0</v>
      </c>
      <c r="L299" s="292">
        <v>0</v>
      </c>
      <c r="M299" s="292">
        <v>1</v>
      </c>
      <c r="N299" s="292">
        <v>1</v>
      </c>
      <c r="O299" s="292">
        <v>1</v>
      </c>
      <c r="P299" s="291" t="s">
        <v>250</v>
      </c>
      <c r="Q299" s="291" t="s">
        <v>66</v>
      </c>
      <c r="R299" s="291" t="s">
        <v>246</v>
      </c>
    </row>
    <row r="300" spans="1:18" x14ac:dyDescent="0.25">
      <c r="A300" s="291" t="s">
        <v>617</v>
      </c>
      <c r="B300" s="291" t="s">
        <v>616</v>
      </c>
      <c r="C300" s="292">
        <v>0</v>
      </c>
      <c r="D300" s="292">
        <v>1.666700005531311</v>
      </c>
      <c r="E300" s="292">
        <v>2</v>
      </c>
      <c r="F300" s="292">
        <v>5.8330001831054687</v>
      </c>
      <c r="G300" s="292">
        <v>6.6669998168945313</v>
      </c>
      <c r="H300" s="292">
        <v>0</v>
      </c>
      <c r="I300" s="292">
        <v>1.666700005531311</v>
      </c>
      <c r="J300" s="292">
        <v>2</v>
      </c>
      <c r="K300" s="292">
        <v>5.8330001831054687</v>
      </c>
      <c r="L300" s="292">
        <v>6.6669998168945313</v>
      </c>
      <c r="M300" s="292">
        <v>1</v>
      </c>
      <c r="N300" s="292">
        <v>1</v>
      </c>
      <c r="O300" s="292">
        <v>1</v>
      </c>
      <c r="P300" s="291" t="s">
        <v>247</v>
      </c>
      <c r="Q300" s="291" t="s">
        <v>26</v>
      </c>
      <c r="R300" s="291" t="s">
        <v>246</v>
      </c>
    </row>
    <row r="301" spans="1:18" x14ac:dyDescent="0.25">
      <c r="A301" s="291" t="s">
        <v>615</v>
      </c>
      <c r="B301" s="291" t="s">
        <v>614</v>
      </c>
      <c r="C301" s="292">
        <v>3.5</v>
      </c>
      <c r="D301" s="292">
        <v>0</v>
      </c>
      <c r="E301" s="292">
        <v>0</v>
      </c>
      <c r="F301" s="292">
        <v>0</v>
      </c>
      <c r="G301" s="292">
        <v>0</v>
      </c>
      <c r="H301" s="292">
        <v>3.5</v>
      </c>
      <c r="I301" s="292">
        <v>0</v>
      </c>
      <c r="J301" s="292">
        <v>0</v>
      </c>
      <c r="K301" s="292">
        <v>0</v>
      </c>
      <c r="L301" s="292">
        <v>0</v>
      </c>
      <c r="M301" s="292">
        <v>1</v>
      </c>
      <c r="N301" s="292">
        <v>1</v>
      </c>
      <c r="O301" s="292">
        <v>1</v>
      </c>
      <c r="P301" s="291" t="s">
        <v>250</v>
      </c>
      <c r="Q301" s="291" t="s">
        <v>66</v>
      </c>
      <c r="R301" s="291" t="s">
        <v>246</v>
      </c>
    </row>
    <row r="302" spans="1:18" x14ac:dyDescent="0.25">
      <c r="A302" s="291" t="s">
        <v>613</v>
      </c>
      <c r="B302" s="291" t="s">
        <v>612</v>
      </c>
      <c r="C302" s="292">
        <v>0</v>
      </c>
      <c r="D302" s="292">
        <v>1.3886309862136841</v>
      </c>
      <c r="E302" s="292">
        <v>3.1239240169525146</v>
      </c>
      <c r="F302" s="292">
        <v>2.6374890804290771</v>
      </c>
      <c r="G302" s="292">
        <v>2.7384710311889648</v>
      </c>
      <c r="H302" s="292">
        <v>0</v>
      </c>
      <c r="I302" s="292">
        <v>1.3886309862136841</v>
      </c>
      <c r="J302" s="292">
        <v>3.437824010848999</v>
      </c>
      <c r="K302" s="292">
        <v>2.6948630809783936</v>
      </c>
      <c r="L302" s="292">
        <v>3.2209808826446533</v>
      </c>
      <c r="M302" s="292">
        <v>45.534698486328125</v>
      </c>
      <c r="N302" s="292">
        <v>38.455101013183594</v>
      </c>
      <c r="O302" s="292">
        <v>20.756099700927734</v>
      </c>
      <c r="P302" s="291" t="s">
        <v>250</v>
      </c>
      <c r="Q302" s="291" t="s">
        <v>66</v>
      </c>
      <c r="R302" s="291" t="s">
        <v>246</v>
      </c>
    </row>
    <row r="303" spans="1:18" x14ac:dyDescent="0.25">
      <c r="A303" s="291" t="s">
        <v>611</v>
      </c>
      <c r="B303" s="291" t="s">
        <v>610</v>
      </c>
      <c r="C303" s="292">
        <v>0.60000002384185791</v>
      </c>
      <c r="D303" s="292">
        <v>0</v>
      </c>
      <c r="E303" s="292">
        <v>0</v>
      </c>
      <c r="F303" s="292">
        <v>0</v>
      </c>
      <c r="G303" s="292">
        <v>0</v>
      </c>
      <c r="H303" s="292">
        <v>0.60000002384185791</v>
      </c>
      <c r="I303" s="292">
        <v>0</v>
      </c>
      <c r="J303" s="292">
        <v>0</v>
      </c>
      <c r="K303" s="292">
        <v>0</v>
      </c>
      <c r="L303" s="292">
        <v>0</v>
      </c>
      <c r="M303" s="292">
        <v>1</v>
      </c>
      <c r="N303" s="292">
        <v>1</v>
      </c>
      <c r="O303" s="292">
        <v>1</v>
      </c>
      <c r="P303" s="291" t="s">
        <v>250</v>
      </c>
      <c r="Q303" s="291" t="s">
        <v>66</v>
      </c>
      <c r="R303" s="291" t="s">
        <v>246</v>
      </c>
    </row>
    <row r="304" spans="1:18" x14ac:dyDescent="0.25">
      <c r="A304" s="291" t="s">
        <v>609</v>
      </c>
      <c r="B304" s="291" t="s">
        <v>608</v>
      </c>
      <c r="C304" s="292">
        <v>0</v>
      </c>
      <c r="D304" s="292">
        <v>13.300000190734863</v>
      </c>
      <c r="E304" s="292">
        <v>56.900001525878906</v>
      </c>
      <c r="F304" s="292">
        <v>38.799999237060547</v>
      </c>
      <c r="G304" s="292">
        <v>39</v>
      </c>
      <c r="H304" s="292">
        <v>0</v>
      </c>
      <c r="I304" s="292">
        <v>13.300000190734863</v>
      </c>
      <c r="J304" s="292">
        <v>59</v>
      </c>
      <c r="K304" s="292">
        <v>39.599998474121094</v>
      </c>
      <c r="L304" s="292">
        <v>39</v>
      </c>
      <c r="M304" s="292">
        <v>1</v>
      </c>
      <c r="N304" s="292">
        <v>1</v>
      </c>
      <c r="O304" s="292">
        <v>1</v>
      </c>
      <c r="P304" s="291" t="s">
        <v>250</v>
      </c>
      <c r="Q304" s="291" t="s">
        <v>66</v>
      </c>
      <c r="R304" s="291" t="s">
        <v>246</v>
      </c>
    </row>
    <row r="305" spans="1:18" x14ac:dyDescent="0.25">
      <c r="A305" s="291" t="s">
        <v>607</v>
      </c>
      <c r="B305" s="291" t="s">
        <v>606</v>
      </c>
      <c r="C305" s="292">
        <v>0</v>
      </c>
      <c r="D305" s="292">
        <v>13.300000190734863</v>
      </c>
      <c r="E305" s="292">
        <v>56.900001525878906</v>
      </c>
      <c r="F305" s="292">
        <v>38.799999237060547</v>
      </c>
      <c r="G305" s="292">
        <v>39</v>
      </c>
      <c r="H305" s="292">
        <v>0</v>
      </c>
      <c r="I305" s="292">
        <v>13.300000190734863</v>
      </c>
      <c r="J305" s="292">
        <v>59</v>
      </c>
      <c r="K305" s="292">
        <v>39.599998474121094</v>
      </c>
      <c r="L305" s="292">
        <v>39</v>
      </c>
      <c r="M305" s="292">
        <v>1</v>
      </c>
      <c r="N305" s="292">
        <v>1</v>
      </c>
      <c r="O305" s="292">
        <v>1</v>
      </c>
      <c r="P305" s="291" t="s">
        <v>250</v>
      </c>
      <c r="Q305" s="291" t="s">
        <v>66</v>
      </c>
      <c r="R305" s="291" t="s">
        <v>246</v>
      </c>
    </row>
    <row r="306" spans="1:18" x14ac:dyDescent="0.25">
      <c r="A306" s="291" t="s">
        <v>605</v>
      </c>
      <c r="B306" s="291" t="s">
        <v>604</v>
      </c>
      <c r="C306" s="292">
        <v>0</v>
      </c>
      <c r="D306" s="292">
        <v>13.300000190734863</v>
      </c>
      <c r="E306" s="292">
        <v>59.700000762939453</v>
      </c>
      <c r="F306" s="292">
        <v>58.299999237060547</v>
      </c>
      <c r="G306" s="292">
        <v>59.099998474121094</v>
      </c>
      <c r="H306" s="292">
        <v>0</v>
      </c>
      <c r="I306" s="292">
        <v>13.300000190734863</v>
      </c>
      <c r="J306" s="292">
        <v>59.700000762939453</v>
      </c>
      <c r="K306" s="292">
        <v>58.299999237060547</v>
      </c>
      <c r="L306" s="292">
        <v>59.099998474121094</v>
      </c>
      <c r="M306" s="292">
        <v>1</v>
      </c>
      <c r="N306" s="292">
        <v>1</v>
      </c>
      <c r="O306" s="292">
        <v>1</v>
      </c>
      <c r="P306" s="291" t="s">
        <v>250</v>
      </c>
      <c r="Q306" s="291" t="s">
        <v>66</v>
      </c>
      <c r="R306" s="291" t="s">
        <v>246</v>
      </c>
    </row>
    <row r="307" spans="1:18" x14ac:dyDescent="0.25">
      <c r="A307" s="291" t="s">
        <v>603</v>
      </c>
      <c r="B307" s="291" t="s">
        <v>602</v>
      </c>
      <c r="C307" s="292">
        <v>1.5</v>
      </c>
      <c r="D307" s="292">
        <v>0</v>
      </c>
      <c r="E307" s="292">
        <v>0</v>
      </c>
      <c r="F307" s="292">
        <v>0</v>
      </c>
      <c r="G307" s="292">
        <v>0</v>
      </c>
      <c r="H307" s="292">
        <v>1.5</v>
      </c>
      <c r="I307" s="292">
        <v>0</v>
      </c>
      <c r="J307" s="292">
        <v>0</v>
      </c>
      <c r="K307" s="292">
        <v>0</v>
      </c>
      <c r="L307" s="292">
        <v>0</v>
      </c>
      <c r="M307" s="292">
        <v>1</v>
      </c>
      <c r="N307" s="292">
        <v>1</v>
      </c>
      <c r="O307" s="292">
        <v>1</v>
      </c>
      <c r="P307" s="291" t="s">
        <v>250</v>
      </c>
      <c r="Q307" s="291" t="s">
        <v>66</v>
      </c>
      <c r="R307" s="291" t="s">
        <v>246</v>
      </c>
    </row>
    <row r="308" spans="1:18" x14ac:dyDescent="0.25">
      <c r="A308" s="291" t="s">
        <v>601</v>
      </c>
      <c r="B308" s="291" t="s">
        <v>600</v>
      </c>
      <c r="C308" s="292">
        <v>6.5</v>
      </c>
      <c r="D308" s="292">
        <v>0</v>
      </c>
      <c r="E308" s="292">
        <v>0</v>
      </c>
      <c r="F308" s="292">
        <v>0</v>
      </c>
      <c r="G308" s="292">
        <v>0</v>
      </c>
      <c r="H308" s="292">
        <v>6.5</v>
      </c>
      <c r="I308" s="292">
        <v>0</v>
      </c>
      <c r="J308" s="292">
        <v>0</v>
      </c>
      <c r="K308" s="292">
        <v>0</v>
      </c>
      <c r="L308" s="292">
        <v>0</v>
      </c>
      <c r="M308" s="292">
        <v>1</v>
      </c>
      <c r="N308" s="292">
        <v>1</v>
      </c>
      <c r="O308" s="292">
        <v>1</v>
      </c>
      <c r="P308" s="291" t="s">
        <v>250</v>
      </c>
      <c r="Q308" s="291" t="s">
        <v>66</v>
      </c>
      <c r="R308" s="291" t="s">
        <v>246</v>
      </c>
    </row>
    <row r="309" spans="1:18" x14ac:dyDescent="0.25">
      <c r="A309" s="291" t="s">
        <v>599</v>
      </c>
      <c r="B309" s="291" t="s">
        <v>598</v>
      </c>
      <c r="C309" s="292">
        <v>6</v>
      </c>
      <c r="D309" s="292">
        <v>0</v>
      </c>
      <c r="E309" s="292">
        <v>0</v>
      </c>
      <c r="F309" s="292">
        <v>0</v>
      </c>
      <c r="G309" s="292">
        <v>0</v>
      </c>
      <c r="H309" s="292">
        <v>6</v>
      </c>
      <c r="I309" s="292">
        <v>0</v>
      </c>
      <c r="J309" s="292">
        <v>0</v>
      </c>
      <c r="K309" s="292">
        <v>0</v>
      </c>
      <c r="L309" s="292">
        <v>0</v>
      </c>
      <c r="M309" s="292">
        <v>1</v>
      </c>
      <c r="N309" s="292">
        <v>1</v>
      </c>
      <c r="O309" s="292">
        <v>1</v>
      </c>
      <c r="P309" s="291" t="s">
        <v>250</v>
      </c>
      <c r="Q309" s="291" t="s">
        <v>66</v>
      </c>
      <c r="R309" s="291" t="s">
        <v>246</v>
      </c>
    </row>
    <row r="310" spans="1:18" x14ac:dyDescent="0.25">
      <c r="A310" s="291" t="s">
        <v>597</v>
      </c>
      <c r="B310" s="291" t="s">
        <v>596</v>
      </c>
      <c r="C310" s="292">
        <v>0</v>
      </c>
      <c r="D310" s="292">
        <v>0.81002157926559448</v>
      </c>
      <c r="E310" s="292">
        <v>2.8225209712982178</v>
      </c>
      <c r="F310" s="292">
        <v>1.4941359758377075</v>
      </c>
      <c r="G310" s="292">
        <v>2.760221004486084</v>
      </c>
      <c r="H310" s="292">
        <v>0</v>
      </c>
      <c r="I310" s="292">
        <v>0.81002157926559448</v>
      </c>
      <c r="J310" s="292">
        <v>2.8225209712982178</v>
      </c>
      <c r="K310" s="292">
        <v>1.4941359758377075</v>
      </c>
      <c r="L310" s="292">
        <v>2.760221004486084</v>
      </c>
      <c r="M310" s="292">
        <v>45.534698486328125</v>
      </c>
      <c r="N310" s="292">
        <v>38.455101013183594</v>
      </c>
      <c r="O310" s="292">
        <v>20.756099700927734</v>
      </c>
      <c r="P310" s="291" t="s">
        <v>250</v>
      </c>
      <c r="Q310" s="291" t="s">
        <v>66</v>
      </c>
      <c r="R310" s="291" t="s">
        <v>246</v>
      </c>
    </row>
    <row r="311" spans="1:18" x14ac:dyDescent="0.25">
      <c r="A311" s="291" t="s">
        <v>595</v>
      </c>
      <c r="B311" s="291" t="s">
        <v>594</v>
      </c>
      <c r="C311" s="292">
        <v>0</v>
      </c>
      <c r="D311" s="292">
        <v>1.3886309862136841</v>
      </c>
      <c r="E311" s="292">
        <v>2.8636538982391357</v>
      </c>
      <c r="F311" s="292">
        <v>2.6373300552368164</v>
      </c>
      <c r="G311" s="292">
        <v>2.7671539783477783</v>
      </c>
      <c r="H311" s="292">
        <v>0</v>
      </c>
      <c r="I311" s="292">
        <v>1.3886309862136841</v>
      </c>
      <c r="J311" s="292">
        <v>3.3112039566040039</v>
      </c>
      <c r="K311" s="292">
        <v>2.693943977355957</v>
      </c>
      <c r="L311" s="292">
        <v>3.224419116973877</v>
      </c>
      <c r="M311" s="292">
        <v>45.534698486328125</v>
      </c>
      <c r="N311" s="292">
        <v>38.455101013183594</v>
      </c>
      <c r="O311" s="292">
        <v>20.756099700927734</v>
      </c>
      <c r="P311" s="291" t="s">
        <v>250</v>
      </c>
      <c r="Q311" s="291" t="s">
        <v>66</v>
      </c>
      <c r="R311" s="291" t="s">
        <v>246</v>
      </c>
    </row>
    <row r="312" spans="1:18" x14ac:dyDescent="0.25">
      <c r="A312" s="291" t="s">
        <v>593</v>
      </c>
      <c r="B312" s="291" t="s">
        <v>592</v>
      </c>
      <c r="C312" s="292">
        <v>0</v>
      </c>
      <c r="D312" s="292">
        <v>1.3886309862136841</v>
      </c>
      <c r="E312" s="292">
        <v>3.1239240169525146</v>
      </c>
      <c r="F312" s="292">
        <v>2.6374890804290771</v>
      </c>
      <c r="G312" s="292">
        <v>2.7384710311889648</v>
      </c>
      <c r="H312" s="292">
        <v>0</v>
      </c>
      <c r="I312" s="292">
        <v>1.3886309862136841</v>
      </c>
      <c r="J312" s="292">
        <v>3.437824010848999</v>
      </c>
      <c r="K312" s="292">
        <v>2.6948630809783936</v>
      </c>
      <c r="L312" s="292">
        <v>3.2209808826446533</v>
      </c>
      <c r="M312" s="292">
        <v>45.534698486328125</v>
      </c>
      <c r="N312" s="292">
        <v>38.455101013183594</v>
      </c>
      <c r="O312" s="292">
        <v>20.756099700927734</v>
      </c>
      <c r="P312" s="291" t="s">
        <v>250</v>
      </c>
      <c r="Q312" s="291" t="s">
        <v>66</v>
      </c>
      <c r="R312" s="291" t="s">
        <v>246</v>
      </c>
    </row>
    <row r="313" spans="1:18" x14ac:dyDescent="0.25">
      <c r="A313" s="291" t="s">
        <v>591</v>
      </c>
      <c r="B313" s="291" t="s">
        <v>590</v>
      </c>
      <c r="C313" s="292">
        <v>0</v>
      </c>
      <c r="D313" s="292">
        <v>0.91333019733428955</v>
      </c>
      <c r="E313" s="292">
        <v>2.4046568870544434</v>
      </c>
      <c r="F313" s="292">
        <v>1.7884860038757324</v>
      </c>
      <c r="G313" s="292">
        <v>1.9707310199737549</v>
      </c>
      <c r="H313" s="292">
        <v>0</v>
      </c>
      <c r="I313" s="292">
        <v>1.3886309862136841</v>
      </c>
      <c r="J313" s="292">
        <v>2.9954819679260254</v>
      </c>
      <c r="K313" s="292">
        <v>2.2740199565887451</v>
      </c>
      <c r="L313" s="292">
        <v>2.576617956161499</v>
      </c>
      <c r="M313" s="292">
        <v>45.534698486328125</v>
      </c>
      <c r="N313" s="292">
        <v>38.455101013183594</v>
      </c>
      <c r="O313" s="292">
        <v>20.756099700927734</v>
      </c>
      <c r="P313" s="291" t="s">
        <v>250</v>
      </c>
      <c r="Q313" s="291" t="s">
        <v>66</v>
      </c>
      <c r="R313" s="291" t="s">
        <v>246</v>
      </c>
    </row>
    <row r="314" spans="1:18" s="293" customFormat="1" x14ac:dyDescent="0.25">
      <c r="A314" s="294" t="s">
        <v>589</v>
      </c>
      <c r="B314" s="294" t="s">
        <v>588</v>
      </c>
      <c r="C314" s="295">
        <v>0</v>
      </c>
      <c r="D314" s="295">
        <v>0.91333019733428955</v>
      </c>
      <c r="E314" s="295">
        <v>2.4046568870544434</v>
      </c>
      <c r="F314" s="295">
        <v>1.7884860038757324</v>
      </c>
      <c r="G314" s="295">
        <v>1.9707310199737549</v>
      </c>
      <c r="H314" s="295">
        <v>0</v>
      </c>
      <c r="I314" s="295">
        <v>1.3886309862136841</v>
      </c>
      <c r="J314" s="295">
        <v>2.9954819679260254</v>
      </c>
      <c r="K314" s="295">
        <v>2.2740199565887451</v>
      </c>
      <c r="L314" s="295">
        <v>2.576617956161499</v>
      </c>
      <c r="M314" s="295">
        <v>45.534698486328125</v>
      </c>
      <c r="N314" s="295">
        <v>38.455101013183594</v>
      </c>
      <c r="O314" s="295">
        <v>20.756099700927734</v>
      </c>
      <c r="P314" s="294" t="s">
        <v>250</v>
      </c>
      <c r="Q314" s="294" t="s">
        <v>66</v>
      </c>
      <c r="R314" s="294" t="s">
        <v>246</v>
      </c>
    </row>
    <row r="315" spans="1:18" ht="30" x14ac:dyDescent="0.25">
      <c r="A315" s="291" t="s">
        <v>587</v>
      </c>
      <c r="B315" s="291" t="s">
        <v>586</v>
      </c>
      <c r="C315" s="292">
        <v>0</v>
      </c>
      <c r="D315" s="292">
        <v>1.3609009981155396</v>
      </c>
      <c r="E315" s="292">
        <v>5.731719970703125</v>
      </c>
      <c r="F315" s="292">
        <v>4.2636442184448242</v>
      </c>
      <c r="G315" s="292">
        <v>7.6818780899047852</v>
      </c>
      <c r="H315" s="292">
        <v>0</v>
      </c>
      <c r="I315" s="292">
        <v>1.7780499458312988</v>
      </c>
      <c r="J315" s="292">
        <v>6.2987580299377441</v>
      </c>
      <c r="K315" s="292">
        <v>4.6960411071777344</v>
      </c>
      <c r="L315" s="292">
        <v>8.3304719924926758</v>
      </c>
      <c r="M315" s="292">
        <v>45.534698486328125</v>
      </c>
      <c r="N315" s="292">
        <v>38.455101013183594</v>
      </c>
      <c r="O315" s="292">
        <v>20.756099700927734</v>
      </c>
      <c r="P315" s="291" t="s">
        <v>250</v>
      </c>
      <c r="Q315" s="291" t="s">
        <v>66</v>
      </c>
      <c r="R315" s="291" t="s">
        <v>246</v>
      </c>
    </row>
    <row r="316" spans="1:18" x14ac:dyDescent="0.25">
      <c r="A316" s="291" t="s">
        <v>585</v>
      </c>
      <c r="B316" s="291" t="s">
        <v>584</v>
      </c>
      <c r="C316" s="292">
        <v>0</v>
      </c>
      <c r="D316" s="292">
        <v>1.3609009981155396</v>
      </c>
      <c r="E316" s="292">
        <v>5.731719970703125</v>
      </c>
      <c r="F316" s="292">
        <v>4.2636442184448242</v>
      </c>
      <c r="G316" s="292">
        <v>7.6818780899047852</v>
      </c>
      <c r="H316" s="292">
        <v>0</v>
      </c>
      <c r="I316" s="292">
        <v>1.7780499458312988</v>
      </c>
      <c r="J316" s="292">
        <v>6.2987580299377441</v>
      </c>
      <c r="K316" s="292">
        <v>4.6960411071777344</v>
      </c>
      <c r="L316" s="292">
        <v>8.3304719924926758</v>
      </c>
      <c r="M316" s="292">
        <v>45.534698486328125</v>
      </c>
      <c r="N316" s="292">
        <v>38.455101013183594</v>
      </c>
      <c r="O316" s="292">
        <v>20.756099700927734</v>
      </c>
      <c r="P316" s="291" t="s">
        <v>250</v>
      </c>
      <c r="Q316" s="291" t="s">
        <v>66</v>
      </c>
      <c r="R316" s="291" t="s">
        <v>246</v>
      </c>
    </row>
    <row r="317" spans="1:18" x14ac:dyDescent="0.25">
      <c r="A317" s="291" t="s">
        <v>583</v>
      </c>
      <c r="B317" s="291" t="s">
        <v>582</v>
      </c>
      <c r="C317" s="292">
        <v>0</v>
      </c>
      <c r="D317" s="292">
        <v>1.3609009981155396</v>
      </c>
      <c r="E317" s="292">
        <v>5.731719970703125</v>
      </c>
      <c r="F317" s="292">
        <v>4.2636442184448242</v>
      </c>
      <c r="G317" s="292">
        <v>7.6818780899047852</v>
      </c>
      <c r="H317" s="292">
        <v>0</v>
      </c>
      <c r="I317" s="292">
        <v>1.7780499458312988</v>
      </c>
      <c r="J317" s="292">
        <v>6.2987580299377441</v>
      </c>
      <c r="K317" s="292">
        <v>4.6960411071777344</v>
      </c>
      <c r="L317" s="292">
        <v>8.3304719924926758</v>
      </c>
      <c r="M317" s="292">
        <v>45.534698486328125</v>
      </c>
      <c r="N317" s="292">
        <v>38.455101013183594</v>
      </c>
      <c r="O317" s="292">
        <v>20.756099700927734</v>
      </c>
      <c r="P317" s="291" t="s">
        <v>250</v>
      </c>
      <c r="Q317" s="291" t="s">
        <v>66</v>
      </c>
      <c r="R317" s="291" t="s">
        <v>246</v>
      </c>
    </row>
    <row r="318" spans="1:18" s="293" customFormat="1" x14ac:dyDescent="0.25">
      <c r="A318" s="294" t="s">
        <v>581</v>
      </c>
      <c r="B318" s="294" t="s">
        <v>580</v>
      </c>
      <c r="C318" s="295">
        <v>0</v>
      </c>
      <c r="D318" s="295">
        <v>1.5553410053253174</v>
      </c>
      <c r="E318" s="295">
        <v>8.4278841018676758</v>
      </c>
      <c r="F318" s="295">
        <v>6.882544994354248</v>
      </c>
      <c r="G318" s="295">
        <v>12.214969635009766</v>
      </c>
      <c r="H318" s="295">
        <v>0</v>
      </c>
      <c r="I318" s="295">
        <v>1.9580769538879395</v>
      </c>
      <c r="J318" s="295">
        <v>8.958012580871582</v>
      </c>
      <c r="K318" s="295">
        <v>7.3916449546813965</v>
      </c>
      <c r="L318" s="295">
        <v>13.23108959197998</v>
      </c>
      <c r="M318" s="295">
        <v>45.534698486328125</v>
      </c>
      <c r="N318" s="295">
        <v>38.455101013183594</v>
      </c>
      <c r="O318" s="295">
        <v>14.40054988861084</v>
      </c>
      <c r="P318" s="294" t="s">
        <v>250</v>
      </c>
      <c r="Q318" s="294" t="s">
        <v>66</v>
      </c>
      <c r="R318" s="294" t="s">
        <v>246</v>
      </c>
    </row>
    <row r="319" spans="1:18" x14ac:dyDescent="0.25">
      <c r="A319" s="291" t="s">
        <v>579</v>
      </c>
      <c r="B319" s="291" t="s">
        <v>578</v>
      </c>
      <c r="C319" s="292">
        <v>0</v>
      </c>
      <c r="D319" s="292">
        <v>0.81002157926559448</v>
      </c>
      <c r="E319" s="292">
        <v>3.5124950408935547</v>
      </c>
      <c r="F319" s="292">
        <v>2.0592269897460937</v>
      </c>
      <c r="G319" s="292">
        <v>3.8895699977874756</v>
      </c>
      <c r="H319" s="292">
        <v>0</v>
      </c>
      <c r="I319" s="292">
        <v>1.047091007232666</v>
      </c>
      <c r="J319" s="292">
        <v>3.9914178848266602</v>
      </c>
      <c r="K319" s="292">
        <v>2.4168388843536377</v>
      </c>
      <c r="L319" s="292">
        <v>4.5669760704040527</v>
      </c>
      <c r="M319" s="292">
        <v>45.534698486328125</v>
      </c>
      <c r="N319" s="292">
        <v>38.455101013183594</v>
      </c>
      <c r="O319" s="292">
        <v>20.756099700927734</v>
      </c>
      <c r="P319" s="291" t="s">
        <v>250</v>
      </c>
      <c r="Q319" s="291" t="s">
        <v>66</v>
      </c>
      <c r="R319" s="291" t="s">
        <v>246</v>
      </c>
    </row>
    <row r="320" spans="1:18" x14ac:dyDescent="0.25">
      <c r="A320" s="291" t="s">
        <v>577</v>
      </c>
      <c r="B320" s="291" t="s">
        <v>576</v>
      </c>
      <c r="C320" s="292">
        <v>0</v>
      </c>
      <c r="D320" s="292">
        <v>1.5553410053253174</v>
      </c>
      <c r="E320" s="292">
        <v>8.4278841018676758</v>
      </c>
      <c r="F320" s="292">
        <v>6.882544994354248</v>
      </c>
      <c r="G320" s="292">
        <v>12.214969635009766</v>
      </c>
      <c r="H320" s="292">
        <v>0</v>
      </c>
      <c r="I320" s="292">
        <v>1.9580769538879395</v>
      </c>
      <c r="J320" s="292">
        <v>8.958012580871582</v>
      </c>
      <c r="K320" s="292">
        <v>7.3916449546813965</v>
      </c>
      <c r="L320" s="292">
        <v>13.23108959197998</v>
      </c>
      <c r="M320" s="292">
        <v>45.534698486328125</v>
      </c>
      <c r="N320" s="292">
        <v>38.455101013183594</v>
      </c>
      <c r="O320" s="292">
        <v>14.40054988861084</v>
      </c>
      <c r="P320" s="291" t="s">
        <v>250</v>
      </c>
      <c r="Q320" s="291" t="s">
        <v>66</v>
      </c>
      <c r="R320" s="291" t="s">
        <v>246</v>
      </c>
    </row>
    <row r="321" spans="1:18" x14ac:dyDescent="0.25">
      <c r="A321" s="291" t="s">
        <v>575</v>
      </c>
      <c r="B321" s="291" t="s">
        <v>574</v>
      </c>
      <c r="C321" s="292">
        <v>0</v>
      </c>
      <c r="D321" s="292">
        <v>0.81002157926559448</v>
      </c>
      <c r="E321" s="292">
        <v>3.5124950408935547</v>
      </c>
      <c r="F321" s="292">
        <v>2.0592269897460937</v>
      </c>
      <c r="G321" s="292">
        <v>3.8895699977874756</v>
      </c>
      <c r="H321" s="292">
        <v>0</v>
      </c>
      <c r="I321" s="292">
        <v>1.047091007232666</v>
      </c>
      <c r="J321" s="292">
        <v>3.9914178848266602</v>
      </c>
      <c r="K321" s="292">
        <v>2.4168388843536377</v>
      </c>
      <c r="L321" s="292">
        <v>4.5669760704040527</v>
      </c>
      <c r="M321" s="292">
        <v>45.534698486328125</v>
      </c>
      <c r="N321" s="292">
        <v>38.455101013183594</v>
      </c>
      <c r="O321" s="292">
        <v>20.756099700927734</v>
      </c>
      <c r="P321" s="291" t="s">
        <v>250</v>
      </c>
      <c r="Q321" s="291" t="s">
        <v>66</v>
      </c>
      <c r="R321" s="291" t="s">
        <v>246</v>
      </c>
    </row>
    <row r="322" spans="1:18" s="293" customFormat="1" x14ac:dyDescent="0.25">
      <c r="A322" s="294" t="s">
        <v>573</v>
      </c>
      <c r="B322" s="294" t="s">
        <v>572</v>
      </c>
      <c r="C322" s="295">
        <v>0</v>
      </c>
      <c r="D322" s="295">
        <v>0.81002157926559448</v>
      </c>
      <c r="E322" s="295">
        <v>3.6379930973052979</v>
      </c>
      <c r="F322" s="295">
        <v>2.2933158874511719</v>
      </c>
      <c r="G322" s="295">
        <v>4.0622639656066895</v>
      </c>
      <c r="H322" s="295">
        <v>0</v>
      </c>
      <c r="I322" s="295">
        <v>1.047091007232666</v>
      </c>
      <c r="J322" s="295">
        <v>4.1450901031494141</v>
      </c>
      <c r="K322" s="295">
        <v>2.558459997177124</v>
      </c>
      <c r="L322" s="295">
        <v>4.6694087982177734</v>
      </c>
      <c r="M322" s="295">
        <v>45.534698486328125</v>
      </c>
      <c r="N322" s="295">
        <v>38.455101013183594</v>
      </c>
      <c r="O322" s="295">
        <v>20.756099700927734</v>
      </c>
      <c r="P322" s="294" t="s">
        <v>250</v>
      </c>
      <c r="Q322" s="294" t="s">
        <v>66</v>
      </c>
      <c r="R322" s="294" t="s">
        <v>246</v>
      </c>
    </row>
    <row r="323" spans="1:18" x14ac:dyDescent="0.25">
      <c r="A323" s="291" t="s">
        <v>571</v>
      </c>
      <c r="B323" s="291" t="s">
        <v>570</v>
      </c>
      <c r="C323" s="292">
        <v>0</v>
      </c>
      <c r="D323" s="292">
        <v>0.81002157926559448</v>
      </c>
      <c r="E323" s="292">
        <v>3.6379930973052979</v>
      </c>
      <c r="F323" s="292">
        <v>2.2933158874511719</v>
      </c>
      <c r="G323" s="292">
        <v>4.0622639656066895</v>
      </c>
      <c r="H323" s="292">
        <v>0</v>
      </c>
      <c r="I323" s="292">
        <v>1.047091007232666</v>
      </c>
      <c r="J323" s="292">
        <v>4.1450901031494141</v>
      </c>
      <c r="K323" s="292">
        <v>2.558459997177124</v>
      </c>
      <c r="L323" s="292">
        <v>4.6694087982177734</v>
      </c>
      <c r="M323" s="292">
        <v>45.534698486328125</v>
      </c>
      <c r="N323" s="292">
        <v>38.455101013183594</v>
      </c>
      <c r="O323" s="292">
        <v>20.756099700927734</v>
      </c>
      <c r="P323" s="291" t="s">
        <v>250</v>
      </c>
      <c r="Q323" s="291" t="s">
        <v>66</v>
      </c>
      <c r="R323" s="291" t="s">
        <v>246</v>
      </c>
    </row>
    <row r="324" spans="1:18" x14ac:dyDescent="0.25">
      <c r="A324" s="291" t="s">
        <v>569</v>
      </c>
      <c r="B324" s="291" t="s">
        <v>568</v>
      </c>
      <c r="C324" s="292">
        <v>0</v>
      </c>
      <c r="D324" s="292">
        <v>0.81002157926559448</v>
      </c>
      <c r="E324" s="292">
        <v>3.9540059566497803</v>
      </c>
      <c r="F324" s="292">
        <v>2.4958798885345459</v>
      </c>
      <c r="G324" s="292">
        <v>5.1328368186950684</v>
      </c>
      <c r="H324" s="292">
        <v>0</v>
      </c>
      <c r="I324" s="292">
        <v>1.047091007232666</v>
      </c>
      <c r="J324" s="292">
        <v>4.470757007598877</v>
      </c>
      <c r="K324" s="292">
        <v>2.9380710124969482</v>
      </c>
      <c r="L324" s="292">
        <v>5.876284122467041</v>
      </c>
      <c r="M324" s="292">
        <v>45.534698486328125</v>
      </c>
      <c r="N324" s="292">
        <v>38.455101013183594</v>
      </c>
      <c r="O324" s="292">
        <v>20.756099700927734</v>
      </c>
      <c r="P324" s="291" t="s">
        <v>250</v>
      </c>
      <c r="Q324" s="291" t="s">
        <v>66</v>
      </c>
      <c r="R324" s="291" t="s">
        <v>246</v>
      </c>
    </row>
    <row r="325" spans="1:18" x14ac:dyDescent="0.25">
      <c r="A325" s="291" t="s">
        <v>567</v>
      </c>
      <c r="B325" s="291" t="s">
        <v>566</v>
      </c>
      <c r="C325" s="292">
        <v>0</v>
      </c>
      <c r="D325" s="292">
        <v>1.3609009981155396</v>
      </c>
      <c r="E325" s="292">
        <v>5.731719970703125</v>
      </c>
      <c r="F325" s="292">
        <v>4.2636442184448242</v>
      </c>
      <c r="G325" s="292">
        <v>7.6818780899047852</v>
      </c>
      <c r="H325" s="292">
        <v>0</v>
      </c>
      <c r="I325" s="292">
        <v>1.7780499458312988</v>
      </c>
      <c r="J325" s="292">
        <v>6.2987580299377441</v>
      </c>
      <c r="K325" s="292">
        <v>4.6960411071777344</v>
      </c>
      <c r="L325" s="292">
        <v>8.3304719924926758</v>
      </c>
      <c r="M325" s="292">
        <v>45.534698486328125</v>
      </c>
      <c r="N325" s="292">
        <v>38.455101013183594</v>
      </c>
      <c r="O325" s="292">
        <v>20.756099700927734</v>
      </c>
      <c r="P325" s="291" t="s">
        <v>250</v>
      </c>
      <c r="Q325" s="291" t="s">
        <v>66</v>
      </c>
      <c r="R325" s="291" t="s">
        <v>246</v>
      </c>
    </row>
    <row r="326" spans="1:18" x14ac:dyDescent="0.25">
      <c r="A326" s="291" t="s">
        <v>565</v>
      </c>
      <c r="B326" s="291" t="s">
        <v>564</v>
      </c>
      <c r="C326" s="292">
        <v>0</v>
      </c>
      <c r="D326" s="292">
        <v>0.81002157926559448</v>
      </c>
      <c r="E326" s="292">
        <v>2.8990468978881836</v>
      </c>
      <c r="F326" s="292">
        <v>1.6326650381088257</v>
      </c>
      <c r="G326" s="292">
        <v>2.8633050918579102</v>
      </c>
      <c r="H326" s="292">
        <v>0</v>
      </c>
      <c r="I326" s="292">
        <v>1.047091007232666</v>
      </c>
      <c r="J326" s="292">
        <v>3.3565139770507813</v>
      </c>
      <c r="K326" s="292">
        <v>1.9656180143356323</v>
      </c>
      <c r="L326" s="292">
        <v>3.4084160327911377</v>
      </c>
      <c r="M326" s="292">
        <v>45.534698486328125</v>
      </c>
      <c r="N326" s="292">
        <v>38.455101013183594</v>
      </c>
      <c r="O326" s="292">
        <v>20.756099700927734</v>
      </c>
      <c r="P326" s="291" t="s">
        <v>250</v>
      </c>
      <c r="Q326" s="291" t="s">
        <v>66</v>
      </c>
      <c r="R326" s="291" t="s">
        <v>246</v>
      </c>
    </row>
    <row r="327" spans="1:18" x14ac:dyDescent="0.25">
      <c r="A327" s="291" t="s">
        <v>563</v>
      </c>
      <c r="B327" s="291" t="s">
        <v>562</v>
      </c>
      <c r="C327" s="292">
        <v>0</v>
      </c>
      <c r="D327" s="292">
        <v>0.81002157926559448</v>
      </c>
      <c r="E327" s="292">
        <v>2.8990468978881836</v>
      </c>
      <c r="F327" s="292">
        <v>1.6326650381088257</v>
      </c>
      <c r="G327" s="292">
        <v>2.8633050918579102</v>
      </c>
      <c r="H327" s="292">
        <v>0</v>
      </c>
      <c r="I327" s="292">
        <v>1.047091007232666</v>
      </c>
      <c r="J327" s="292">
        <v>3.3565139770507813</v>
      </c>
      <c r="K327" s="292">
        <v>1.9656180143356323</v>
      </c>
      <c r="L327" s="292">
        <v>3.4084160327911377</v>
      </c>
      <c r="M327" s="292">
        <v>45.534698486328125</v>
      </c>
      <c r="N327" s="292">
        <v>38.455101013183594</v>
      </c>
      <c r="O327" s="292">
        <v>20.756099700927734</v>
      </c>
      <c r="P327" s="291" t="s">
        <v>250</v>
      </c>
      <c r="Q327" s="291" t="s">
        <v>66</v>
      </c>
      <c r="R327" s="291" t="s">
        <v>246</v>
      </c>
    </row>
    <row r="328" spans="1:18" x14ac:dyDescent="0.25">
      <c r="A328" s="291" t="s">
        <v>561</v>
      </c>
      <c r="B328" s="291" t="s">
        <v>560</v>
      </c>
      <c r="C328" s="292">
        <v>0</v>
      </c>
      <c r="D328" s="292">
        <v>1.6299999952316284</v>
      </c>
      <c r="E328" s="292">
        <v>7.2699999809265137</v>
      </c>
      <c r="F328" s="292">
        <v>9.5500001907348633</v>
      </c>
      <c r="G328" s="292">
        <v>16.120000839233398</v>
      </c>
      <c r="H328" s="292">
        <v>0</v>
      </c>
      <c r="I328" s="292">
        <v>1.2999999523162842</v>
      </c>
      <c r="J328" s="292">
        <v>5.3000001907348633</v>
      </c>
      <c r="K328" s="292">
        <v>7.3000001907348633</v>
      </c>
      <c r="L328" s="292">
        <v>16.200000762939453</v>
      </c>
      <c r="M328" s="292">
        <v>45.534698486328125</v>
      </c>
      <c r="N328" s="292">
        <v>38.455101013183594</v>
      </c>
      <c r="O328" s="292">
        <v>20.756099700927734</v>
      </c>
      <c r="P328" s="291" t="s">
        <v>250</v>
      </c>
      <c r="Q328" s="291" t="s">
        <v>279</v>
      </c>
      <c r="R328" s="291" t="s">
        <v>246</v>
      </c>
    </row>
    <row r="329" spans="1:18" x14ac:dyDescent="0.25">
      <c r="A329" s="291" t="s">
        <v>559</v>
      </c>
      <c r="B329" s="291" t="s">
        <v>558</v>
      </c>
      <c r="C329" s="292">
        <v>0</v>
      </c>
      <c r="D329" s="292">
        <v>0.94999998807907104</v>
      </c>
      <c r="E329" s="292">
        <v>8.630000114440918</v>
      </c>
      <c r="F329" s="292">
        <v>11.989999771118164</v>
      </c>
      <c r="G329" s="292">
        <v>11.960000038146973</v>
      </c>
      <c r="H329" s="292">
        <v>0</v>
      </c>
      <c r="I329" s="292">
        <v>1.2999999523162842</v>
      </c>
      <c r="J329" s="292">
        <v>5.3000001907348633</v>
      </c>
      <c r="K329" s="292">
        <v>7.3000001907348633</v>
      </c>
      <c r="L329" s="292">
        <v>16.200000762939453</v>
      </c>
      <c r="M329" s="292">
        <v>45.534698486328125</v>
      </c>
      <c r="N329" s="292">
        <v>38.455101013183594</v>
      </c>
      <c r="O329" s="292">
        <v>8.0450000762939453</v>
      </c>
      <c r="P329" s="291" t="s">
        <v>250</v>
      </c>
      <c r="Q329" s="291" t="s">
        <v>66</v>
      </c>
      <c r="R329" s="291" t="s">
        <v>246</v>
      </c>
    </row>
    <row r="330" spans="1:18" x14ac:dyDescent="0.25">
      <c r="A330" s="291" t="s">
        <v>557</v>
      </c>
      <c r="B330" s="291" t="s">
        <v>556</v>
      </c>
      <c r="C330" s="292">
        <v>0.23039999604225159</v>
      </c>
      <c r="D330" s="292">
        <v>0</v>
      </c>
      <c r="E330" s="292">
        <v>0</v>
      </c>
      <c r="F330" s="292">
        <v>0</v>
      </c>
      <c r="G330" s="292">
        <v>0</v>
      </c>
      <c r="H330" s="292">
        <v>0.23039999604225159</v>
      </c>
      <c r="I330" s="292">
        <v>0</v>
      </c>
      <c r="J330" s="292">
        <v>0</v>
      </c>
      <c r="K330" s="292">
        <v>0</v>
      </c>
      <c r="L330" s="292">
        <v>0</v>
      </c>
      <c r="M330" s="292">
        <v>1</v>
      </c>
      <c r="N330" s="292">
        <v>1</v>
      </c>
      <c r="O330" s="292">
        <v>1</v>
      </c>
      <c r="P330" s="291" t="s">
        <v>250</v>
      </c>
      <c r="Q330" s="291" t="s">
        <v>66</v>
      </c>
      <c r="R330" s="291" t="s">
        <v>246</v>
      </c>
    </row>
    <row r="331" spans="1:18" x14ac:dyDescent="0.25">
      <c r="A331" s="291" t="s">
        <v>555</v>
      </c>
      <c r="B331" s="291" t="s">
        <v>554</v>
      </c>
      <c r="C331" s="292">
        <v>5</v>
      </c>
      <c r="D331" s="292">
        <v>0</v>
      </c>
      <c r="E331" s="292">
        <v>0</v>
      </c>
      <c r="F331" s="292">
        <v>0</v>
      </c>
      <c r="G331" s="292">
        <v>0</v>
      </c>
      <c r="H331" s="292">
        <v>5</v>
      </c>
      <c r="I331" s="292">
        <v>0</v>
      </c>
      <c r="J331" s="292">
        <v>0</v>
      </c>
      <c r="K331" s="292">
        <v>0</v>
      </c>
      <c r="L331" s="292">
        <v>0</v>
      </c>
      <c r="M331" s="292">
        <v>1</v>
      </c>
      <c r="N331" s="292">
        <v>1</v>
      </c>
      <c r="O331" s="292">
        <v>1</v>
      </c>
      <c r="P331" s="291" t="s">
        <v>250</v>
      </c>
      <c r="Q331" s="291" t="s">
        <v>66</v>
      </c>
      <c r="R331" s="291" t="s">
        <v>246</v>
      </c>
    </row>
    <row r="332" spans="1:18" s="293" customFormat="1" x14ac:dyDescent="0.25">
      <c r="A332" s="294" t="s">
        <v>553</v>
      </c>
      <c r="B332" s="294" t="s">
        <v>552</v>
      </c>
      <c r="C332" s="295">
        <v>6.5</v>
      </c>
      <c r="D332" s="295">
        <v>0</v>
      </c>
      <c r="E332" s="295">
        <v>0</v>
      </c>
      <c r="F332" s="295">
        <v>0</v>
      </c>
      <c r="G332" s="295">
        <v>0</v>
      </c>
      <c r="H332" s="295">
        <v>6.5</v>
      </c>
      <c r="I332" s="295">
        <v>0</v>
      </c>
      <c r="J332" s="295">
        <v>0</v>
      </c>
      <c r="K332" s="295">
        <v>0</v>
      </c>
      <c r="L332" s="295">
        <v>0</v>
      </c>
      <c r="M332" s="295">
        <v>1</v>
      </c>
      <c r="N332" s="295">
        <v>1</v>
      </c>
      <c r="O332" s="295">
        <v>1</v>
      </c>
      <c r="P332" s="294" t="s">
        <v>250</v>
      </c>
      <c r="Q332" s="294" t="s">
        <v>66</v>
      </c>
      <c r="R332" s="294" t="s">
        <v>246</v>
      </c>
    </row>
    <row r="333" spans="1:18" x14ac:dyDescent="0.25">
      <c r="A333" s="291" t="s">
        <v>551</v>
      </c>
      <c r="B333" s="291" t="s">
        <v>550</v>
      </c>
      <c r="C333" s="292">
        <v>2.4000000953674316</v>
      </c>
      <c r="D333" s="292">
        <v>0</v>
      </c>
      <c r="E333" s="292">
        <v>0</v>
      </c>
      <c r="F333" s="292">
        <v>0</v>
      </c>
      <c r="G333" s="292">
        <v>0</v>
      </c>
      <c r="H333" s="292">
        <v>2.4000000953674316</v>
      </c>
      <c r="I333" s="292">
        <v>0</v>
      </c>
      <c r="J333" s="292">
        <v>0</v>
      </c>
      <c r="K333" s="292">
        <v>0</v>
      </c>
      <c r="L333" s="292">
        <v>0</v>
      </c>
      <c r="M333" s="292">
        <v>1</v>
      </c>
      <c r="N333" s="292">
        <v>1</v>
      </c>
      <c r="O333" s="292">
        <v>1</v>
      </c>
      <c r="P333" s="291" t="s">
        <v>250</v>
      </c>
      <c r="Q333" s="291" t="s">
        <v>66</v>
      </c>
      <c r="R333" s="291" t="s">
        <v>246</v>
      </c>
    </row>
    <row r="334" spans="1:18" x14ac:dyDescent="0.25">
      <c r="A334" s="291" t="s">
        <v>549</v>
      </c>
      <c r="B334" s="291" t="s">
        <v>548</v>
      </c>
      <c r="C334" s="292">
        <v>0</v>
      </c>
      <c r="D334" s="292">
        <v>0.81002157926559448</v>
      </c>
      <c r="E334" s="292">
        <v>2.8225209712982178</v>
      </c>
      <c r="F334" s="292">
        <v>1.4941359758377075</v>
      </c>
      <c r="G334" s="292">
        <v>2.760221004486084</v>
      </c>
      <c r="H334" s="292">
        <v>0</v>
      </c>
      <c r="I334" s="292">
        <v>0.81002157926559448</v>
      </c>
      <c r="J334" s="292">
        <v>2.8225209712982178</v>
      </c>
      <c r="K334" s="292">
        <v>1.4941359758377075</v>
      </c>
      <c r="L334" s="292">
        <v>2.760221004486084</v>
      </c>
      <c r="M334" s="292">
        <v>45.534698486328125</v>
      </c>
      <c r="N334" s="292">
        <v>38.455101013183594</v>
      </c>
      <c r="O334" s="292">
        <v>20.756099700927734</v>
      </c>
      <c r="P334" s="291" t="s">
        <v>250</v>
      </c>
      <c r="Q334" s="291" t="s">
        <v>66</v>
      </c>
      <c r="R334" s="291" t="s">
        <v>246</v>
      </c>
    </row>
    <row r="335" spans="1:18" ht="30" x14ac:dyDescent="0.25">
      <c r="A335" s="291" t="s">
        <v>547</v>
      </c>
      <c r="B335" s="291" t="s">
        <v>546</v>
      </c>
      <c r="C335" s="292">
        <v>0</v>
      </c>
      <c r="D335" s="292">
        <v>1.1699999570846558</v>
      </c>
      <c r="E335" s="292">
        <v>2.0999999046325684</v>
      </c>
      <c r="F335" s="292">
        <v>2.559999942779541</v>
      </c>
      <c r="G335" s="292">
        <v>3.3399999141693115</v>
      </c>
      <c r="H335" s="292">
        <v>0</v>
      </c>
      <c r="I335" s="292">
        <v>1.6000000238418579</v>
      </c>
      <c r="J335" s="292">
        <v>3.2999999523162842</v>
      </c>
      <c r="K335" s="292">
        <v>3.2000000476837158</v>
      </c>
      <c r="L335" s="292">
        <v>4.3000001907348633</v>
      </c>
      <c r="M335" s="292">
        <v>45.534698486328125</v>
      </c>
      <c r="N335" s="292">
        <v>38.455101013183594</v>
      </c>
      <c r="O335" s="292">
        <v>20.756099700927734</v>
      </c>
      <c r="P335" s="291" t="s">
        <v>250</v>
      </c>
      <c r="Q335" s="291" t="s">
        <v>279</v>
      </c>
      <c r="R335" s="291" t="s">
        <v>246</v>
      </c>
    </row>
    <row r="336" spans="1:18" x14ac:dyDescent="0.25">
      <c r="A336" s="291" t="s">
        <v>545</v>
      </c>
      <c r="B336" s="291" t="s">
        <v>544</v>
      </c>
      <c r="C336" s="292">
        <v>0</v>
      </c>
      <c r="D336" s="292">
        <v>1.3886309862136841</v>
      </c>
      <c r="E336" s="292">
        <v>3.1239240169525146</v>
      </c>
      <c r="F336" s="292">
        <v>2.6374890804290771</v>
      </c>
      <c r="G336" s="292">
        <v>2.7384710311889648</v>
      </c>
      <c r="H336" s="292">
        <v>0</v>
      </c>
      <c r="I336" s="292">
        <v>1.3886309862136841</v>
      </c>
      <c r="J336" s="292">
        <v>3.437824010848999</v>
      </c>
      <c r="K336" s="292">
        <v>2.6948630809783936</v>
      </c>
      <c r="L336" s="292">
        <v>3.2209808826446533</v>
      </c>
      <c r="M336" s="292">
        <v>45.534698486328125</v>
      </c>
      <c r="N336" s="292">
        <v>38.455101013183594</v>
      </c>
      <c r="O336" s="292">
        <v>20.756099700927734</v>
      </c>
      <c r="P336" s="291" t="s">
        <v>250</v>
      </c>
      <c r="Q336" s="291" t="s">
        <v>66</v>
      </c>
      <c r="R336" s="291" t="s">
        <v>246</v>
      </c>
    </row>
    <row r="337" spans="1:18" s="293" customFormat="1" x14ac:dyDescent="0.25">
      <c r="A337" s="294" t="s">
        <v>543</v>
      </c>
      <c r="B337" s="294" t="s">
        <v>542</v>
      </c>
      <c r="C337" s="295">
        <v>0</v>
      </c>
      <c r="D337" s="295">
        <v>1.3609009981155396</v>
      </c>
      <c r="E337" s="295">
        <v>5.3156318664550781</v>
      </c>
      <c r="F337" s="295">
        <v>4.2916269302368164</v>
      </c>
      <c r="G337" s="295">
        <v>7.0503268241882324</v>
      </c>
      <c r="H337" s="295">
        <v>0</v>
      </c>
      <c r="I337" s="295">
        <v>1.7780499458312988</v>
      </c>
      <c r="J337" s="295">
        <v>6.2700390815734863</v>
      </c>
      <c r="K337" s="295">
        <v>4.6907720565795898</v>
      </c>
      <c r="L337" s="295">
        <v>8.2874355316162109</v>
      </c>
      <c r="M337" s="295">
        <v>45.534698486328125</v>
      </c>
      <c r="N337" s="295">
        <v>38.455101013183594</v>
      </c>
      <c r="O337" s="295">
        <v>20.756099700927734</v>
      </c>
      <c r="P337" s="294" t="s">
        <v>250</v>
      </c>
      <c r="Q337" s="294" t="s">
        <v>66</v>
      </c>
      <c r="R337" s="294" t="s">
        <v>246</v>
      </c>
    </row>
    <row r="338" spans="1:18" x14ac:dyDescent="0.25">
      <c r="A338" s="291" t="s">
        <v>541</v>
      </c>
      <c r="B338" s="291" t="s">
        <v>540</v>
      </c>
      <c r="C338" s="292">
        <v>0</v>
      </c>
      <c r="D338" s="292">
        <v>1.5553410053253174</v>
      </c>
      <c r="E338" s="292">
        <v>8.9817142486572266</v>
      </c>
      <c r="F338" s="292">
        <v>7.1208457946777344</v>
      </c>
      <c r="G338" s="292">
        <v>11.912269592285156</v>
      </c>
      <c r="H338" s="292">
        <v>0</v>
      </c>
      <c r="I338" s="292">
        <v>1.7854759693145752</v>
      </c>
      <c r="J338" s="292">
        <v>9.3617744445800781</v>
      </c>
      <c r="K338" s="292">
        <v>7.414830207824707</v>
      </c>
      <c r="L338" s="292">
        <v>12.789549827575684</v>
      </c>
      <c r="M338" s="292">
        <v>45.534698486328125</v>
      </c>
      <c r="N338" s="292">
        <v>38.455101013183594</v>
      </c>
      <c r="O338" s="292">
        <v>14.40054988861084</v>
      </c>
      <c r="P338" s="291" t="s">
        <v>250</v>
      </c>
      <c r="Q338" s="291" t="s">
        <v>66</v>
      </c>
      <c r="R338" s="291" t="s">
        <v>246</v>
      </c>
    </row>
    <row r="339" spans="1:18" x14ac:dyDescent="0.25">
      <c r="A339" s="291" t="s">
        <v>539</v>
      </c>
      <c r="B339" s="291" t="s">
        <v>538</v>
      </c>
      <c r="C339" s="292">
        <v>0</v>
      </c>
      <c r="D339" s="292">
        <v>1.3609009981155396</v>
      </c>
      <c r="E339" s="292">
        <v>5.731719970703125</v>
      </c>
      <c r="F339" s="292">
        <v>4.2636442184448242</v>
      </c>
      <c r="G339" s="292">
        <v>7.6818780899047852</v>
      </c>
      <c r="H339" s="292">
        <v>0</v>
      </c>
      <c r="I339" s="292">
        <v>1.7780499458312988</v>
      </c>
      <c r="J339" s="292">
        <v>6.2987580299377441</v>
      </c>
      <c r="K339" s="292">
        <v>4.6960411071777344</v>
      </c>
      <c r="L339" s="292">
        <v>8.3304719924926758</v>
      </c>
      <c r="M339" s="292">
        <v>45.534698486328125</v>
      </c>
      <c r="N339" s="292">
        <v>38.455101013183594</v>
      </c>
      <c r="O339" s="292">
        <v>20.756099700927734</v>
      </c>
      <c r="P339" s="291" t="s">
        <v>250</v>
      </c>
      <c r="Q339" s="291" t="s">
        <v>66</v>
      </c>
      <c r="R339" s="291" t="s">
        <v>246</v>
      </c>
    </row>
    <row r="340" spans="1:18" x14ac:dyDescent="0.25">
      <c r="A340" s="291" t="s">
        <v>537</v>
      </c>
      <c r="B340" s="291" t="s">
        <v>536</v>
      </c>
      <c r="C340" s="292">
        <v>0</v>
      </c>
      <c r="D340" s="292">
        <v>0.81002157926559448</v>
      </c>
      <c r="E340" s="292">
        <v>3.0683209896087646</v>
      </c>
      <c r="F340" s="292">
        <v>1.9038059711456299</v>
      </c>
      <c r="G340" s="292">
        <v>3.0326230525970459</v>
      </c>
      <c r="H340" s="292">
        <v>0</v>
      </c>
      <c r="I340" s="292">
        <v>1.047091007232666</v>
      </c>
      <c r="J340" s="292">
        <v>3.5729250907897949</v>
      </c>
      <c r="K340" s="292">
        <v>2.1906158924102783</v>
      </c>
      <c r="L340" s="292">
        <v>3.6287899017333984</v>
      </c>
      <c r="M340" s="292">
        <v>45.534698486328125</v>
      </c>
      <c r="N340" s="292">
        <v>38.455101013183594</v>
      </c>
      <c r="O340" s="292">
        <v>20.756099700927734</v>
      </c>
      <c r="P340" s="291" t="s">
        <v>250</v>
      </c>
      <c r="Q340" s="291" t="s">
        <v>66</v>
      </c>
      <c r="R340" s="291" t="s">
        <v>246</v>
      </c>
    </row>
    <row r="341" spans="1:18" x14ac:dyDescent="0.25">
      <c r="A341" s="291" t="s">
        <v>535</v>
      </c>
      <c r="B341" s="291" t="s">
        <v>534</v>
      </c>
      <c r="C341" s="292">
        <v>0</v>
      </c>
      <c r="D341" s="292">
        <v>0.81002157926559448</v>
      </c>
      <c r="E341" s="292">
        <v>3.0683209896087646</v>
      </c>
      <c r="F341" s="292">
        <v>1.9038059711456299</v>
      </c>
      <c r="G341" s="292">
        <v>3.0326230525970459</v>
      </c>
      <c r="H341" s="292">
        <v>0</v>
      </c>
      <c r="I341" s="292">
        <v>1.047091007232666</v>
      </c>
      <c r="J341" s="292">
        <v>3.5729250907897949</v>
      </c>
      <c r="K341" s="292">
        <v>2.1906158924102783</v>
      </c>
      <c r="L341" s="292">
        <v>3.6287899017333984</v>
      </c>
      <c r="M341" s="292">
        <v>45.534698486328125</v>
      </c>
      <c r="N341" s="292">
        <v>38.455101013183594</v>
      </c>
      <c r="O341" s="292">
        <v>20.756099700927734</v>
      </c>
      <c r="P341" s="291" t="s">
        <v>250</v>
      </c>
      <c r="Q341" s="291" t="s">
        <v>66</v>
      </c>
      <c r="R341" s="291" t="s">
        <v>246</v>
      </c>
    </row>
    <row r="342" spans="1:18" x14ac:dyDescent="0.25">
      <c r="A342" s="291" t="s">
        <v>533</v>
      </c>
      <c r="B342" s="291" t="s">
        <v>532</v>
      </c>
      <c r="C342" s="292">
        <v>0</v>
      </c>
      <c r="D342" s="292">
        <v>0.90002697706222534</v>
      </c>
      <c r="E342" s="292">
        <v>4.1050209999084473</v>
      </c>
      <c r="F342" s="292">
        <v>2.5357279777526855</v>
      </c>
      <c r="G342" s="292">
        <v>4.5944790840148926</v>
      </c>
      <c r="H342" s="292">
        <v>0</v>
      </c>
      <c r="I342" s="292">
        <v>1.4186149835586548</v>
      </c>
      <c r="J342" s="292">
        <v>4.89935302734375</v>
      </c>
      <c r="K342" s="292">
        <v>3.3296670913696289</v>
      </c>
      <c r="L342" s="292">
        <v>5.7238101959228516</v>
      </c>
      <c r="M342" s="292">
        <v>45.534698486328125</v>
      </c>
      <c r="N342" s="292">
        <v>38.455101013183594</v>
      </c>
      <c r="O342" s="292">
        <v>20.756099700927734</v>
      </c>
      <c r="P342" s="291" t="s">
        <v>250</v>
      </c>
      <c r="Q342" s="291" t="s">
        <v>66</v>
      </c>
      <c r="R342" s="291" t="s">
        <v>246</v>
      </c>
    </row>
    <row r="343" spans="1:18" x14ac:dyDescent="0.25">
      <c r="A343" s="291" t="s">
        <v>531</v>
      </c>
      <c r="B343" s="291" t="s">
        <v>530</v>
      </c>
      <c r="C343" s="292">
        <v>0</v>
      </c>
      <c r="D343" s="292">
        <v>1.498926043510437</v>
      </c>
      <c r="E343" s="292">
        <v>5.7734479904174805</v>
      </c>
      <c r="F343" s="292">
        <v>7.396327018737793</v>
      </c>
      <c r="G343" s="292">
        <v>8.9467763900756836</v>
      </c>
      <c r="H343" s="292">
        <v>0</v>
      </c>
      <c r="I343" s="292">
        <v>1.8072539567947388</v>
      </c>
      <c r="J343" s="292">
        <v>6.300203800201416</v>
      </c>
      <c r="K343" s="292">
        <v>8.0796365737915039</v>
      </c>
      <c r="L343" s="292">
        <v>10.535519599914551</v>
      </c>
      <c r="M343" s="292">
        <v>45.534698486328125</v>
      </c>
      <c r="N343" s="292">
        <v>38.455101013183594</v>
      </c>
      <c r="O343" s="292">
        <v>14.40054988861084</v>
      </c>
      <c r="P343" s="291" t="s">
        <v>250</v>
      </c>
      <c r="Q343" s="291" t="s">
        <v>66</v>
      </c>
      <c r="R343" s="291" t="s">
        <v>246</v>
      </c>
    </row>
    <row r="344" spans="1:18" x14ac:dyDescent="0.25">
      <c r="A344" s="291" t="s">
        <v>529</v>
      </c>
      <c r="B344" s="291" t="s">
        <v>528</v>
      </c>
      <c r="C344" s="292">
        <v>0</v>
      </c>
      <c r="D344" s="292">
        <v>1.498926043510437</v>
      </c>
      <c r="E344" s="292">
        <v>4.3154230117797852</v>
      </c>
      <c r="F344" s="292">
        <v>3.1587650775909424</v>
      </c>
      <c r="G344" s="292">
        <v>5.7046909332275391</v>
      </c>
      <c r="H344" s="292">
        <v>0</v>
      </c>
      <c r="I344" s="292">
        <v>1.6751129627227783</v>
      </c>
      <c r="J344" s="292">
        <v>4.6485199928283691</v>
      </c>
      <c r="K344" s="292">
        <v>3.3617720603942871</v>
      </c>
      <c r="L344" s="292">
        <v>6.5698981285095215</v>
      </c>
      <c r="M344" s="292">
        <v>45.534698486328125</v>
      </c>
      <c r="N344" s="292">
        <v>38.455101013183594</v>
      </c>
      <c r="O344" s="292">
        <v>8.0450000762939453</v>
      </c>
      <c r="P344" s="291" t="s">
        <v>250</v>
      </c>
      <c r="Q344" s="291" t="s">
        <v>66</v>
      </c>
      <c r="R344" s="291" t="s">
        <v>246</v>
      </c>
    </row>
    <row r="345" spans="1:18" x14ac:dyDescent="0.25">
      <c r="A345" s="291" t="s">
        <v>527</v>
      </c>
      <c r="B345" s="291" t="s">
        <v>526</v>
      </c>
      <c r="C345" s="292">
        <v>0</v>
      </c>
      <c r="D345" s="292">
        <v>1.498926043510437</v>
      </c>
      <c r="E345" s="292">
        <v>5.197052001953125</v>
      </c>
      <c r="F345" s="292">
        <v>3.787614107131958</v>
      </c>
      <c r="G345" s="292">
        <v>8.3937406539916992</v>
      </c>
      <c r="H345" s="292">
        <v>0</v>
      </c>
      <c r="I345" s="292">
        <v>1.6751129627227783</v>
      </c>
      <c r="J345" s="292">
        <v>5.7781229019165039</v>
      </c>
      <c r="K345" s="292">
        <v>4.2302789688110352</v>
      </c>
      <c r="L345" s="292">
        <v>9.6666555404663086</v>
      </c>
      <c r="M345" s="292">
        <v>45.534698486328125</v>
      </c>
      <c r="N345" s="292">
        <v>38.455101013183594</v>
      </c>
      <c r="O345" s="292">
        <v>8.0450000762939453</v>
      </c>
      <c r="P345" s="291" t="s">
        <v>250</v>
      </c>
      <c r="Q345" s="291" t="s">
        <v>66</v>
      </c>
      <c r="R345" s="291" t="s">
        <v>246</v>
      </c>
    </row>
    <row r="346" spans="1:18" s="293" customFormat="1" x14ac:dyDescent="0.25">
      <c r="A346" s="294" t="s">
        <v>525</v>
      </c>
      <c r="B346" s="294" t="s">
        <v>524</v>
      </c>
      <c r="C346" s="295">
        <v>0</v>
      </c>
      <c r="D346" s="295">
        <v>0.81002157926559448</v>
      </c>
      <c r="E346" s="295">
        <v>3.1297318935394287</v>
      </c>
      <c r="F346" s="295">
        <v>2.1297380924224854</v>
      </c>
      <c r="G346" s="295">
        <v>2.994088888168335</v>
      </c>
      <c r="H346" s="295">
        <v>0</v>
      </c>
      <c r="I346" s="295">
        <v>0.81002157926559448</v>
      </c>
      <c r="J346" s="295">
        <v>3.3396499156951904</v>
      </c>
      <c r="K346" s="295">
        <v>2.2334969043731689</v>
      </c>
      <c r="L346" s="295">
        <v>3.4268600940704346</v>
      </c>
      <c r="M346" s="295">
        <v>45.534698486328125</v>
      </c>
      <c r="N346" s="295">
        <v>38.455101013183594</v>
      </c>
      <c r="O346" s="295">
        <v>20.756099700927734</v>
      </c>
      <c r="P346" s="294" t="s">
        <v>250</v>
      </c>
      <c r="Q346" s="294" t="s">
        <v>66</v>
      </c>
      <c r="R346" s="294" t="s">
        <v>246</v>
      </c>
    </row>
    <row r="347" spans="1:18" x14ac:dyDescent="0.25">
      <c r="A347" s="291" t="s">
        <v>523</v>
      </c>
      <c r="B347" s="291" t="s">
        <v>522</v>
      </c>
      <c r="C347" s="292">
        <v>0</v>
      </c>
      <c r="D347" s="292">
        <v>0.81002157926559448</v>
      </c>
      <c r="E347" s="292">
        <v>3.1297318935394287</v>
      </c>
      <c r="F347" s="292">
        <v>2.1297380924224854</v>
      </c>
      <c r="G347" s="292">
        <v>2.994088888168335</v>
      </c>
      <c r="H347" s="292">
        <v>0</v>
      </c>
      <c r="I347" s="292">
        <v>0.81002157926559448</v>
      </c>
      <c r="J347" s="292">
        <v>3.3396499156951904</v>
      </c>
      <c r="K347" s="292">
        <v>2.2334969043731689</v>
      </c>
      <c r="L347" s="292">
        <v>3.4268600940704346</v>
      </c>
      <c r="M347" s="292">
        <v>45.534698486328125</v>
      </c>
      <c r="N347" s="292">
        <v>38.455101013183594</v>
      </c>
      <c r="O347" s="292">
        <v>20.756099700927734</v>
      </c>
      <c r="P347" s="291" t="s">
        <v>250</v>
      </c>
      <c r="Q347" s="291" t="s">
        <v>66</v>
      </c>
      <c r="R347" s="291" t="s">
        <v>246</v>
      </c>
    </row>
    <row r="348" spans="1:18" x14ac:dyDescent="0.25">
      <c r="A348" s="291" t="s">
        <v>521</v>
      </c>
      <c r="B348" s="291" t="s">
        <v>520</v>
      </c>
      <c r="C348" s="292">
        <v>0</v>
      </c>
      <c r="D348" s="292">
        <v>0.91333019733428955</v>
      </c>
      <c r="E348" s="292">
        <v>2.4046568870544434</v>
      </c>
      <c r="F348" s="292">
        <v>1.7884860038757324</v>
      </c>
      <c r="G348" s="292">
        <v>1.9707310199737549</v>
      </c>
      <c r="H348" s="292">
        <v>0</v>
      </c>
      <c r="I348" s="292">
        <v>1.3886309862136841</v>
      </c>
      <c r="J348" s="292">
        <v>2.9954819679260254</v>
      </c>
      <c r="K348" s="292">
        <v>2.2740199565887451</v>
      </c>
      <c r="L348" s="292">
        <v>2.576617956161499</v>
      </c>
      <c r="M348" s="292">
        <v>45.534698486328125</v>
      </c>
      <c r="N348" s="292">
        <v>38.455101013183594</v>
      </c>
      <c r="O348" s="292">
        <v>20.756099700927734</v>
      </c>
      <c r="P348" s="291" t="s">
        <v>250</v>
      </c>
      <c r="Q348" s="291" t="s">
        <v>66</v>
      </c>
      <c r="R348" s="291" t="s">
        <v>246</v>
      </c>
    </row>
    <row r="349" spans="1:18" x14ac:dyDescent="0.25">
      <c r="A349" s="291" t="s">
        <v>519</v>
      </c>
      <c r="B349" s="291" t="s">
        <v>518</v>
      </c>
      <c r="C349" s="292">
        <v>0</v>
      </c>
      <c r="D349" s="292">
        <v>0.91333019733428955</v>
      </c>
      <c r="E349" s="292">
        <v>2.4046568870544434</v>
      </c>
      <c r="F349" s="292">
        <v>1.7884860038757324</v>
      </c>
      <c r="G349" s="292">
        <v>1.9707310199737549</v>
      </c>
      <c r="H349" s="292">
        <v>0</v>
      </c>
      <c r="I349" s="292">
        <v>1.3886309862136841</v>
      </c>
      <c r="J349" s="292">
        <v>2.9954819679260254</v>
      </c>
      <c r="K349" s="292">
        <v>2.2740199565887451</v>
      </c>
      <c r="L349" s="292">
        <v>2.576617956161499</v>
      </c>
      <c r="M349" s="292">
        <v>45.534698486328125</v>
      </c>
      <c r="N349" s="292">
        <v>38.455101013183594</v>
      </c>
      <c r="O349" s="292">
        <v>20.756099700927734</v>
      </c>
      <c r="P349" s="291" t="s">
        <v>250</v>
      </c>
      <c r="Q349" s="291" t="s">
        <v>66</v>
      </c>
      <c r="R349" s="291" t="s">
        <v>246</v>
      </c>
    </row>
    <row r="350" spans="1:18" x14ac:dyDescent="0.25">
      <c r="A350" s="291" t="s">
        <v>517</v>
      </c>
      <c r="B350" s="291" t="s">
        <v>516</v>
      </c>
      <c r="C350" s="292">
        <v>0</v>
      </c>
      <c r="D350" s="292">
        <v>1.3886309862136841</v>
      </c>
      <c r="E350" s="292">
        <v>3.1239240169525146</v>
      </c>
      <c r="F350" s="292">
        <v>2.6374890804290771</v>
      </c>
      <c r="G350" s="292">
        <v>2.7384710311889648</v>
      </c>
      <c r="H350" s="292">
        <v>0</v>
      </c>
      <c r="I350" s="292">
        <v>1.3886309862136841</v>
      </c>
      <c r="J350" s="292">
        <v>3.437824010848999</v>
      </c>
      <c r="K350" s="292">
        <v>2.6948630809783936</v>
      </c>
      <c r="L350" s="292">
        <v>3.2209808826446533</v>
      </c>
      <c r="M350" s="292">
        <v>45.534698486328125</v>
      </c>
      <c r="N350" s="292">
        <v>38.455101013183594</v>
      </c>
      <c r="O350" s="292">
        <v>20.756099700927734</v>
      </c>
      <c r="P350" s="291" t="s">
        <v>250</v>
      </c>
      <c r="Q350" s="291" t="s">
        <v>66</v>
      </c>
      <c r="R350" s="291" t="s">
        <v>246</v>
      </c>
    </row>
    <row r="351" spans="1:18" x14ac:dyDescent="0.25">
      <c r="A351" s="291" t="s">
        <v>515</v>
      </c>
      <c r="B351" s="291" t="s">
        <v>514</v>
      </c>
      <c r="C351" s="292">
        <v>0</v>
      </c>
      <c r="D351" s="292">
        <v>0.81002157926559448</v>
      </c>
      <c r="E351" s="292">
        <v>4.1366701126098633</v>
      </c>
      <c r="F351" s="292">
        <v>2.5230050086975098</v>
      </c>
      <c r="G351" s="292">
        <v>5.1925687789916992</v>
      </c>
      <c r="H351" s="292">
        <v>0</v>
      </c>
      <c r="I351" s="292">
        <v>1.047091007232666</v>
      </c>
      <c r="J351" s="292">
        <v>4.6028919219970703</v>
      </c>
      <c r="K351" s="292">
        <v>2.9707810878753662</v>
      </c>
      <c r="L351" s="292">
        <v>5.9741230010986328</v>
      </c>
      <c r="M351" s="292">
        <v>45.534698486328125</v>
      </c>
      <c r="N351" s="292">
        <v>38.455101013183594</v>
      </c>
      <c r="O351" s="292">
        <v>20.756099700927734</v>
      </c>
      <c r="P351" s="291" t="s">
        <v>250</v>
      </c>
      <c r="Q351" s="291" t="s">
        <v>66</v>
      </c>
      <c r="R351" s="291" t="s">
        <v>246</v>
      </c>
    </row>
    <row r="352" spans="1:18" x14ac:dyDescent="0.25">
      <c r="A352" s="291" t="s">
        <v>513</v>
      </c>
      <c r="B352" s="291" t="s">
        <v>512</v>
      </c>
      <c r="C352" s="292">
        <v>0</v>
      </c>
      <c r="D352" s="292">
        <v>0.81002157926559448</v>
      </c>
      <c r="E352" s="292">
        <v>4.1366701126098633</v>
      </c>
      <c r="F352" s="292">
        <v>2.5230050086975098</v>
      </c>
      <c r="G352" s="292">
        <v>5.1925687789916992</v>
      </c>
      <c r="H352" s="292">
        <v>0</v>
      </c>
      <c r="I352" s="292">
        <v>1.047091007232666</v>
      </c>
      <c r="J352" s="292">
        <v>4.6028919219970703</v>
      </c>
      <c r="K352" s="292">
        <v>2.9707810878753662</v>
      </c>
      <c r="L352" s="292">
        <v>5.9741230010986328</v>
      </c>
      <c r="M352" s="292">
        <v>45.534698486328125</v>
      </c>
      <c r="N352" s="292">
        <v>38.455101013183594</v>
      </c>
      <c r="O352" s="292">
        <v>20.756099700927734</v>
      </c>
      <c r="P352" s="291" t="s">
        <v>250</v>
      </c>
      <c r="Q352" s="291" t="s">
        <v>66</v>
      </c>
      <c r="R352" s="291" t="s">
        <v>246</v>
      </c>
    </row>
    <row r="353" spans="1:18" x14ac:dyDescent="0.25">
      <c r="A353" s="291" t="s">
        <v>511</v>
      </c>
      <c r="B353" s="291" t="s">
        <v>510</v>
      </c>
      <c r="C353" s="292">
        <v>0</v>
      </c>
      <c r="D353" s="292">
        <v>0.81002157926559448</v>
      </c>
      <c r="E353" s="292">
        <v>4.1366701126098633</v>
      </c>
      <c r="F353" s="292">
        <v>2.5230050086975098</v>
      </c>
      <c r="G353" s="292">
        <v>5.1925687789916992</v>
      </c>
      <c r="H353" s="292">
        <v>0</v>
      </c>
      <c r="I353" s="292">
        <v>1.047091007232666</v>
      </c>
      <c r="J353" s="292">
        <v>4.6028919219970703</v>
      </c>
      <c r="K353" s="292">
        <v>2.9707810878753662</v>
      </c>
      <c r="L353" s="292">
        <v>5.9741230010986328</v>
      </c>
      <c r="M353" s="292">
        <v>45.534698486328125</v>
      </c>
      <c r="N353" s="292">
        <v>38.455101013183594</v>
      </c>
      <c r="O353" s="292">
        <v>20.756099700927734</v>
      </c>
      <c r="P353" s="291" t="s">
        <v>250</v>
      </c>
      <c r="Q353" s="291" t="s">
        <v>66</v>
      </c>
      <c r="R353" s="291" t="s">
        <v>246</v>
      </c>
    </row>
    <row r="354" spans="1:18" x14ac:dyDescent="0.25">
      <c r="A354" s="291" t="s">
        <v>509</v>
      </c>
      <c r="B354" s="291" t="s">
        <v>508</v>
      </c>
      <c r="C354" s="292">
        <v>0</v>
      </c>
      <c r="D354" s="292">
        <v>0.81002157926559448</v>
      </c>
      <c r="E354" s="292">
        <v>3.5124950408935547</v>
      </c>
      <c r="F354" s="292">
        <v>2.0592269897460937</v>
      </c>
      <c r="G354" s="292">
        <v>3.8895699977874756</v>
      </c>
      <c r="H354" s="292">
        <v>0</v>
      </c>
      <c r="I354" s="292">
        <v>1.047091007232666</v>
      </c>
      <c r="J354" s="292">
        <v>3.9914178848266602</v>
      </c>
      <c r="K354" s="292">
        <v>2.4168388843536377</v>
      </c>
      <c r="L354" s="292">
        <v>4.5669760704040527</v>
      </c>
      <c r="M354" s="292">
        <v>45.534698486328125</v>
      </c>
      <c r="N354" s="292">
        <v>38.455101013183594</v>
      </c>
      <c r="O354" s="292">
        <v>20.756099700927734</v>
      </c>
      <c r="P354" s="291" t="s">
        <v>250</v>
      </c>
      <c r="Q354" s="291" t="s">
        <v>66</v>
      </c>
      <c r="R354" s="291" t="s">
        <v>246</v>
      </c>
    </row>
    <row r="355" spans="1:18" x14ac:dyDescent="0.25">
      <c r="A355" s="291" t="s">
        <v>507</v>
      </c>
      <c r="B355" s="291" t="s">
        <v>506</v>
      </c>
      <c r="C355" s="292">
        <v>3.5</v>
      </c>
      <c r="D355" s="292">
        <v>0</v>
      </c>
      <c r="E355" s="292">
        <v>0</v>
      </c>
      <c r="F355" s="292">
        <v>0</v>
      </c>
      <c r="G355" s="292">
        <v>0</v>
      </c>
      <c r="H355" s="292">
        <v>3.5</v>
      </c>
      <c r="I355" s="292">
        <v>0</v>
      </c>
      <c r="J355" s="292">
        <v>0</v>
      </c>
      <c r="K355" s="292">
        <v>0</v>
      </c>
      <c r="L355" s="292">
        <v>0</v>
      </c>
      <c r="M355" s="292">
        <v>1</v>
      </c>
      <c r="N355" s="292">
        <v>1</v>
      </c>
      <c r="O355" s="292">
        <v>1</v>
      </c>
      <c r="P355" s="291" t="s">
        <v>250</v>
      </c>
      <c r="Q355" s="291" t="s">
        <v>66</v>
      </c>
      <c r="R355" s="291" t="s">
        <v>246</v>
      </c>
    </row>
    <row r="356" spans="1:18" s="293" customFormat="1" x14ac:dyDescent="0.25">
      <c r="A356" s="294" t="s">
        <v>505</v>
      </c>
      <c r="B356" s="294" t="s">
        <v>504</v>
      </c>
      <c r="C356" s="295">
        <v>0</v>
      </c>
      <c r="D356" s="295">
        <v>1.3609009981155396</v>
      </c>
      <c r="E356" s="295">
        <v>4.9098091125488281</v>
      </c>
      <c r="F356" s="295">
        <v>4.2718548774719238</v>
      </c>
      <c r="G356" s="295">
        <v>6.2847819328308105</v>
      </c>
      <c r="H356" s="295">
        <v>0</v>
      </c>
      <c r="I356" s="295">
        <v>1.7780499458312988</v>
      </c>
      <c r="J356" s="295">
        <v>5.3269591331481934</v>
      </c>
      <c r="K356" s="295">
        <v>4.6890039443969727</v>
      </c>
      <c r="L356" s="295">
        <v>6.7019309997558594</v>
      </c>
      <c r="M356" s="295">
        <v>45.534698486328125</v>
      </c>
      <c r="N356" s="295">
        <v>38.455101013183594</v>
      </c>
      <c r="O356" s="295">
        <v>20.756099700927734</v>
      </c>
      <c r="P356" s="294" t="s">
        <v>250</v>
      </c>
      <c r="Q356" s="294" t="s">
        <v>66</v>
      </c>
      <c r="R356" s="294" t="s">
        <v>246</v>
      </c>
    </row>
    <row r="357" spans="1:18" x14ac:dyDescent="0.25">
      <c r="A357" s="291" t="s">
        <v>503</v>
      </c>
      <c r="B357" s="291" t="s">
        <v>502</v>
      </c>
      <c r="C357" s="292">
        <v>0</v>
      </c>
      <c r="D357" s="292">
        <v>0.81002157926559448</v>
      </c>
      <c r="E357" s="292">
        <v>3.6379930973052979</v>
      </c>
      <c r="F357" s="292">
        <v>2.2933158874511719</v>
      </c>
      <c r="G357" s="292">
        <v>4.0622639656066895</v>
      </c>
      <c r="H357" s="292">
        <v>0</v>
      </c>
      <c r="I357" s="292">
        <v>1.047091007232666</v>
      </c>
      <c r="J357" s="292">
        <v>4.1450901031494141</v>
      </c>
      <c r="K357" s="292">
        <v>2.558459997177124</v>
      </c>
      <c r="L357" s="292">
        <v>4.6694087982177734</v>
      </c>
      <c r="M357" s="292">
        <v>45.534698486328125</v>
      </c>
      <c r="N357" s="292">
        <v>38.455101013183594</v>
      </c>
      <c r="O357" s="292">
        <v>20.756099700927734</v>
      </c>
      <c r="P357" s="291" t="s">
        <v>250</v>
      </c>
      <c r="Q357" s="291" t="s">
        <v>66</v>
      </c>
      <c r="R357" s="291" t="s">
        <v>246</v>
      </c>
    </row>
    <row r="358" spans="1:18" x14ac:dyDescent="0.25">
      <c r="A358" s="291" t="s">
        <v>501</v>
      </c>
      <c r="B358" s="291" t="s">
        <v>500</v>
      </c>
      <c r="C358" s="292">
        <v>0</v>
      </c>
      <c r="D358" s="292">
        <v>0.86002147197723389</v>
      </c>
      <c r="E358" s="292">
        <v>3.3516659736633301</v>
      </c>
      <c r="F358" s="292">
        <v>3.6256129741668701</v>
      </c>
      <c r="G358" s="292">
        <v>6.7626748085021973</v>
      </c>
      <c r="H358" s="292">
        <v>0</v>
      </c>
      <c r="I358" s="292">
        <v>1.2748919725418091</v>
      </c>
      <c r="J358" s="292">
        <v>3.9615139961242676</v>
      </c>
      <c r="K358" s="292">
        <v>4.3211851119995117</v>
      </c>
      <c r="L358" s="292">
        <v>8.0347566604614258</v>
      </c>
      <c r="M358" s="292">
        <v>45.534698486328125</v>
      </c>
      <c r="N358" s="292">
        <v>38.455101013183594</v>
      </c>
      <c r="O358" s="292">
        <v>20.756099700927734</v>
      </c>
      <c r="P358" s="291" t="s">
        <v>250</v>
      </c>
      <c r="Q358" s="291" t="s">
        <v>66</v>
      </c>
      <c r="R358" s="291" t="s">
        <v>246</v>
      </c>
    </row>
    <row r="359" spans="1:18" x14ac:dyDescent="0.25">
      <c r="A359" s="291" t="s">
        <v>499</v>
      </c>
      <c r="B359" s="291" t="s">
        <v>498</v>
      </c>
      <c r="C359" s="292">
        <v>0</v>
      </c>
      <c r="D359" s="292">
        <v>0.81002157926559448</v>
      </c>
      <c r="E359" s="292">
        <v>3.5124950408935547</v>
      </c>
      <c r="F359" s="292">
        <v>2.0592269897460937</v>
      </c>
      <c r="G359" s="292">
        <v>3.8895699977874756</v>
      </c>
      <c r="H359" s="292">
        <v>0</v>
      </c>
      <c r="I359" s="292">
        <v>1.047091007232666</v>
      </c>
      <c r="J359" s="292">
        <v>3.9914178848266602</v>
      </c>
      <c r="K359" s="292">
        <v>2.4168388843536377</v>
      </c>
      <c r="L359" s="292">
        <v>4.5669760704040527</v>
      </c>
      <c r="M359" s="292">
        <v>45.534698486328125</v>
      </c>
      <c r="N359" s="292">
        <v>38.455101013183594</v>
      </c>
      <c r="O359" s="292">
        <v>20.756099700927734</v>
      </c>
      <c r="P359" s="291" t="s">
        <v>250</v>
      </c>
      <c r="Q359" s="291" t="s">
        <v>66</v>
      </c>
      <c r="R359" s="291" t="s">
        <v>246</v>
      </c>
    </row>
    <row r="360" spans="1:18" x14ac:dyDescent="0.25">
      <c r="A360" s="291" t="s">
        <v>497</v>
      </c>
      <c r="B360" s="291" t="s">
        <v>496</v>
      </c>
      <c r="C360" s="292">
        <v>0</v>
      </c>
      <c r="D360" s="292">
        <v>0.81002157926559448</v>
      </c>
      <c r="E360" s="292">
        <v>3.5124950408935547</v>
      </c>
      <c r="F360" s="292">
        <v>2.0592269897460937</v>
      </c>
      <c r="G360" s="292">
        <v>3.8895699977874756</v>
      </c>
      <c r="H360" s="292">
        <v>0</v>
      </c>
      <c r="I360" s="292">
        <v>1.047091007232666</v>
      </c>
      <c r="J360" s="292">
        <v>3.9914178848266602</v>
      </c>
      <c r="K360" s="292">
        <v>2.4168388843536377</v>
      </c>
      <c r="L360" s="292">
        <v>4.5669760704040527</v>
      </c>
      <c r="M360" s="292">
        <v>45.534698486328125</v>
      </c>
      <c r="N360" s="292">
        <v>38.455101013183594</v>
      </c>
      <c r="O360" s="292">
        <v>20.756099700927734</v>
      </c>
      <c r="P360" s="291" t="s">
        <v>250</v>
      </c>
      <c r="Q360" s="291" t="s">
        <v>66</v>
      </c>
      <c r="R360" s="291" t="s">
        <v>246</v>
      </c>
    </row>
    <row r="361" spans="1:18" x14ac:dyDescent="0.25">
      <c r="A361" s="291" t="s">
        <v>495</v>
      </c>
      <c r="B361" s="291" t="s">
        <v>494</v>
      </c>
      <c r="C361" s="292">
        <v>135</v>
      </c>
      <c r="D361" s="292">
        <v>135</v>
      </c>
      <c r="E361" s="292">
        <v>135</v>
      </c>
      <c r="F361" s="292">
        <v>135</v>
      </c>
      <c r="G361" s="292">
        <v>135</v>
      </c>
      <c r="H361" s="292">
        <v>135</v>
      </c>
      <c r="I361" s="292">
        <v>135</v>
      </c>
      <c r="J361" s="292">
        <v>135</v>
      </c>
      <c r="K361" s="292">
        <v>135</v>
      </c>
      <c r="L361" s="292">
        <v>135</v>
      </c>
      <c r="M361" s="292">
        <v>1</v>
      </c>
      <c r="N361" s="292">
        <v>1</v>
      </c>
      <c r="O361" s="292">
        <v>1</v>
      </c>
      <c r="P361" s="291" t="s">
        <v>250</v>
      </c>
      <c r="Q361" s="291" t="s">
        <v>286</v>
      </c>
      <c r="R361" s="291" t="s">
        <v>246</v>
      </c>
    </row>
    <row r="362" spans="1:18" x14ac:dyDescent="0.25">
      <c r="A362" s="291" t="s">
        <v>493</v>
      </c>
      <c r="B362" s="291" t="s">
        <v>492</v>
      </c>
      <c r="C362" s="292">
        <v>36.400001525878906</v>
      </c>
      <c r="D362" s="292">
        <v>36.400001525878906</v>
      </c>
      <c r="E362" s="292">
        <v>36.400001525878906</v>
      </c>
      <c r="F362" s="292">
        <v>36.400001525878906</v>
      </c>
      <c r="G362" s="292">
        <v>36.400001525878906</v>
      </c>
      <c r="H362" s="292">
        <v>36.400001525878906</v>
      </c>
      <c r="I362" s="292">
        <v>36.400001525878906</v>
      </c>
      <c r="J362" s="292">
        <v>36.400001525878906</v>
      </c>
      <c r="K362" s="292">
        <v>36.400001525878906</v>
      </c>
      <c r="L362" s="292">
        <v>36.400001525878906</v>
      </c>
      <c r="M362" s="292">
        <v>1</v>
      </c>
      <c r="N362" s="292">
        <v>1</v>
      </c>
      <c r="O362" s="292">
        <v>1</v>
      </c>
      <c r="P362" s="291" t="s">
        <v>250</v>
      </c>
      <c r="Q362" s="291" t="s">
        <v>286</v>
      </c>
      <c r="R362" s="291" t="s">
        <v>246</v>
      </c>
    </row>
    <row r="363" spans="1:18" x14ac:dyDescent="0.25">
      <c r="A363" s="291" t="s">
        <v>491</v>
      </c>
      <c r="B363" s="291" t="s">
        <v>490</v>
      </c>
      <c r="C363" s="292">
        <v>2</v>
      </c>
      <c r="D363" s="292">
        <v>0</v>
      </c>
      <c r="E363" s="292">
        <v>0</v>
      </c>
      <c r="F363" s="292">
        <v>0</v>
      </c>
      <c r="G363" s="292">
        <v>0</v>
      </c>
      <c r="H363" s="292">
        <v>2</v>
      </c>
      <c r="I363" s="292">
        <v>0</v>
      </c>
      <c r="J363" s="292">
        <v>0</v>
      </c>
      <c r="K363" s="292">
        <v>0</v>
      </c>
      <c r="L363" s="292">
        <v>0</v>
      </c>
      <c r="M363" s="292">
        <v>1</v>
      </c>
      <c r="N363" s="292">
        <v>1</v>
      </c>
      <c r="O363" s="292">
        <v>1</v>
      </c>
      <c r="P363" s="291" t="s">
        <v>250</v>
      </c>
      <c r="Q363" s="291" t="s">
        <v>66</v>
      </c>
      <c r="R363" s="291" t="s">
        <v>246</v>
      </c>
    </row>
    <row r="364" spans="1:18" x14ac:dyDescent="0.25">
      <c r="A364" s="291" t="s">
        <v>489</v>
      </c>
      <c r="B364" s="291" t="s">
        <v>488</v>
      </c>
      <c r="C364" s="292">
        <v>0</v>
      </c>
      <c r="D364" s="292">
        <v>0.89999997615814209</v>
      </c>
      <c r="E364" s="292">
        <v>8.5</v>
      </c>
      <c r="F364" s="292">
        <v>4.6999998092651367</v>
      </c>
      <c r="G364" s="292">
        <v>4.5999999046325684</v>
      </c>
      <c r="H364" s="292">
        <v>0</v>
      </c>
      <c r="I364" s="292">
        <v>0.89999997615814209</v>
      </c>
      <c r="J364" s="292">
        <v>8.5</v>
      </c>
      <c r="K364" s="292">
        <v>4.6999998092651367</v>
      </c>
      <c r="L364" s="292">
        <v>4.5999999046325684</v>
      </c>
      <c r="M364" s="292">
        <v>1</v>
      </c>
      <c r="N364" s="292">
        <v>1</v>
      </c>
      <c r="O364" s="292">
        <v>1</v>
      </c>
      <c r="P364" s="291" t="s">
        <v>250</v>
      </c>
      <c r="Q364" s="291" t="s">
        <v>66</v>
      </c>
      <c r="R364" s="291" t="s">
        <v>246</v>
      </c>
    </row>
    <row r="365" spans="1:18" x14ac:dyDescent="0.25">
      <c r="A365" s="291" t="s">
        <v>487</v>
      </c>
      <c r="B365" s="291" t="s">
        <v>486</v>
      </c>
      <c r="C365" s="292">
        <v>0</v>
      </c>
      <c r="D365" s="292">
        <v>1.3609009981155396</v>
      </c>
      <c r="E365" s="292">
        <v>5.3156318664550781</v>
      </c>
      <c r="F365" s="292">
        <v>4.2916269302368164</v>
      </c>
      <c r="G365" s="292">
        <v>7.0503268241882324</v>
      </c>
      <c r="H365" s="292">
        <v>0</v>
      </c>
      <c r="I365" s="292">
        <v>1.7780499458312988</v>
      </c>
      <c r="J365" s="292">
        <v>6.2700390815734863</v>
      </c>
      <c r="K365" s="292">
        <v>4.6907720565795898</v>
      </c>
      <c r="L365" s="292">
        <v>8.2874355316162109</v>
      </c>
      <c r="M365" s="292">
        <v>45.534698486328125</v>
      </c>
      <c r="N365" s="292">
        <v>38.455101013183594</v>
      </c>
      <c r="O365" s="292">
        <v>20.756099700927734</v>
      </c>
      <c r="P365" s="291" t="s">
        <v>250</v>
      </c>
      <c r="Q365" s="291" t="s">
        <v>66</v>
      </c>
      <c r="R365" s="291" t="s">
        <v>246</v>
      </c>
    </row>
    <row r="366" spans="1:18" s="293" customFormat="1" x14ac:dyDescent="0.25">
      <c r="A366" s="294" t="s">
        <v>485</v>
      </c>
      <c r="B366" s="294" t="s">
        <v>484</v>
      </c>
      <c r="C366" s="295">
        <v>0</v>
      </c>
      <c r="D366" s="295">
        <v>1.3609009981155396</v>
      </c>
      <c r="E366" s="295">
        <v>5.3156318664550781</v>
      </c>
      <c r="F366" s="295">
        <v>4.2916269302368164</v>
      </c>
      <c r="G366" s="295">
        <v>7.0503268241882324</v>
      </c>
      <c r="H366" s="295">
        <v>0</v>
      </c>
      <c r="I366" s="295">
        <v>1.7780499458312988</v>
      </c>
      <c r="J366" s="295">
        <v>6.2700390815734863</v>
      </c>
      <c r="K366" s="295">
        <v>4.6907720565795898</v>
      </c>
      <c r="L366" s="295">
        <v>8.2874355316162109</v>
      </c>
      <c r="M366" s="295">
        <v>45.534698486328125</v>
      </c>
      <c r="N366" s="295">
        <v>38.455101013183594</v>
      </c>
      <c r="O366" s="295">
        <v>20.756099700927734</v>
      </c>
      <c r="P366" s="294" t="s">
        <v>250</v>
      </c>
      <c r="Q366" s="294" t="s">
        <v>66</v>
      </c>
      <c r="R366" s="294" t="s">
        <v>246</v>
      </c>
    </row>
    <row r="367" spans="1:18" x14ac:dyDescent="0.25">
      <c r="A367" s="291" t="s">
        <v>483</v>
      </c>
      <c r="B367" s="291" t="s">
        <v>482</v>
      </c>
      <c r="C367" s="292">
        <v>0</v>
      </c>
      <c r="D367" s="292">
        <v>1.3609009981155396</v>
      </c>
      <c r="E367" s="292">
        <v>4.1062688827514648</v>
      </c>
      <c r="F367" s="292">
        <v>2.4919490814208984</v>
      </c>
      <c r="G367" s="292">
        <v>4.0578279495239258</v>
      </c>
      <c r="H367" s="292">
        <v>0</v>
      </c>
      <c r="I367" s="292">
        <v>1.7780499458312988</v>
      </c>
      <c r="J367" s="292">
        <v>4.6337709426879883</v>
      </c>
      <c r="K367" s="292">
        <v>3.2554330825805664</v>
      </c>
      <c r="L367" s="292">
        <v>4.6655330657958984</v>
      </c>
      <c r="M367" s="292">
        <v>45.534698486328125</v>
      </c>
      <c r="N367" s="292">
        <v>38.455101013183594</v>
      </c>
      <c r="O367" s="292">
        <v>20.756099700927734</v>
      </c>
      <c r="P367" s="291" t="s">
        <v>250</v>
      </c>
      <c r="Q367" s="291" t="s">
        <v>66</v>
      </c>
      <c r="R367" s="291" t="s">
        <v>246</v>
      </c>
    </row>
    <row r="368" spans="1:18" x14ac:dyDescent="0.25">
      <c r="A368" s="291" t="s">
        <v>481</v>
      </c>
      <c r="B368" s="291" t="s">
        <v>480</v>
      </c>
      <c r="C368" s="292">
        <v>0</v>
      </c>
      <c r="D368" s="292">
        <v>1.3609009981155396</v>
      </c>
      <c r="E368" s="292">
        <v>5.9923901557922363</v>
      </c>
      <c r="F368" s="292">
        <v>4.2956681251525879</v>
      </c>
      <c r="G368" s="292">
        <v>8.0777711868286133</v>
      </c>
      <c r="H368" s="292">
        <v>0</v>
      </c>
      <c r="I368" s="292">
        <v>1.7780499458312988</v>
      </c>
      <c r="J368" s="292">
        <v>6.5610771179199219</v>
      </c>
      <c r="K368" s="292">
        <v>4.6699128150939941</v>
      </c>
      <c r="L368" s="292">
        <v>8.7112493515014648</v>
      </c>
      <c r="M368" s="292">
        <v>45.534698486328125</v>
      </c>
      <c r="N368" s="292">
        <v>38.455101013183594</v>
      </c>
      <c r="O368" s="292">
        <v>20.756099700927734</v>
      </c>
      <c r="P368" s="291" t="s">
        <v>250</v>
      </c>
      <c r="Q368" s="291" t="s">
        <v>66</v>
      </c>
      <c r="R368" s="291" t="s">
        <v>246</v>
      </c>
    </row>
    <row r="369" spans="1:18" x14ac:dyDescent="0.25">
      <c r="A369" s="291" t="s">
        <v>479</v>
      </c>
      <c r="B369" s="291" t="s">
        <v>478</v>
      </c>
      <c r="C369" s="292">
        <v>0</v>
      </c>
      <c r="D369" s="292">
        <v>1.498926043510437</v>
      </c>
      <c r="E369" s="292">
        <v>5.197052001953125</v>
      </c>
      <c r="F369" s="292">
        <v>3.787614107131958</v>
      </c>
      <c r="G369" s="292">
        <v>8.3937406539916992</v>
      </c>
      <c r="H369" s="292">
        <v>0</v>
      </c>
      <c r="I369" s="292">
        <v>1.6751129627227783</v>
      </c>
      <c r="J369" s="292">
        <v>5.7781229019165039</v>
      </c>
      <c r="K369" s="292">
        <v>4.2302789688110352</v>
      </c>
      <c r="L369" s="292">
        <v>9.6666555404663086</v>
      </c>
      <c r="M369" s="292">
        <v>45.534698486328125</v>
      </c>
      <c r="N369" s="292">
        <v>38.455101013183594</v>
      </c>
      <c r="O369" s="292">
        <v>8.0450000762939453</v>
      </c>
      <c r="P369" s="291" t="s">
        <v>250</v>
      </c>
      <c r="Q369" s="291" t="s">
        <v>66</v>
      </c>
      <c r="R369" s="291" t="s">
        <v>246</v>
      </c>
    </row>
    <row r="370" spans="1:18" x14ac:dyDescent="0.25">
      <c r="A370" s="291" t="s">
        <v>477</v>
      </c>
      <c r="B370" s="291" t="s">
        <v>476</v>
      </c>
      <c r="C370" s="292">
        <v>0</v>
      </c>
      <c r="D370" s="292">
        <v>0.91333019733428955</v>
      </c>
      <c r="E370" s="292">
        <v>2.1238999366760254</v>
      </c>
      <c r="F370" s="292">
        <v>1.8633420467376709</v>
      </c>
      <c r="G370" s="292">
        <v>2.0185680389404297</v>
      </c>
      <c r="H370" s="292">
        <v>0</v>
      </c>
      <c r="I370" s="292">
        <v>1.3886309862136841</v>
      </c>
      <c r="J370" s="292">
        <v>2.9001829624176025</v>
      </c>
      <c r="K370" s="292">
        <v>2.3607349395751953</v>
      </c>
      <c r="L370" s="292">
        <v>2.5787630081176758</v>
      </c>
      <c r="M370" s="292">
        <v>45.534698486328125</v>
      </c>
      <c r="N370" s="292">
        <v>38.455101013183594</v>
      </c>
      <c r="O370" s="292">
        <v>20.756099700927734</v>
      </c>
      <c r="P370" s="291" t="s">
        <v>250</v>
      </c>
      <c r="Q370" s="291" t="s">
        <v>66</v>
      </c>
      <c r="R370" s="291" t="s">
        <v>246</v>
      </c>
    </row>
    <row r="371" spans="1:18" x14ac:dyDescent="0.25">
      <c r="A371" s="291" t="s">
        <v>475</v>
      </c>
      <c r="B371" s="291" t="s">
        <v>474</v>
      </c>
      <c r="C371" s="292">
        <v>0</v>
      </c>
      <c r="D371" s="292">
        <v>0.88333022594451904</v>
      </c>
      <c r="E371" s="292">
        <v>2.2385239601135254</v>
      </c>
      <c r="F371" s="292">
        <v>2.2682149410247803</v>
      </c>
      <c r="G371" s="292">
        <v>3.2090799808502197</v>
      </c>
      <c r="H371" s="292">
        <v>0</v>
      </c>
      <c r="I371" s="292">
        <v>1.3586310148239136</v>
      </c>
      <c r="J371" s="292">
        <v>2.7912778854370117</v>
      </c>
      <c r="K371" s="292">
        <v>2.8678441047668457</v>
      </c>
      <c r="L371" s="292">
        <v>3.8497428894042969</v>
      </c>
      <c r="M371" s="292">
        <v>45.534698486328125</v>
      </c>
      <c r="N371" s="292">
        <v>38.455101013183594</v>
      </c>
      <c r="O371" s="292">
        <v>20.756099700927734</v>
      </c>
      <c r="P371" s="291" t="s">
        <v>250</v>
      </c>
      <c r="Q371" s="291" t="s">
        <v>66</v>
      </c>
      <c r="R371" s="291" t="s">
        <v>246</v>
      </c>
    </row>
    <row r="372" spans="1:18" x14ac:dyDescent="0.25">
      <c r="A372" s="291" t="s">
        <v>473</v>
      </c>
      <c r="B372" s="291" t="s">
        <v>472</v>
      </c>
      <c r="C372" s="292">
        <v>0</v>
      </c>
      <c r="D372" s="292">
        <v>1.3886309862136841</v>
      </c>
      <c r="E372" s="292">
        <v>2.8636538982391357</v>
      </c>
      <c r="F372" s="292">
        <v>2.6373300552368164</v>
      </c>
      <c r="G372" s="292">
        <v>2.7671539783477783</v>
      </c>
      <c r="H372" s="292">
        <v>0</v>
      </c>
      <c r="I372" s="292">
        <v>1.3886309862136841</v>
      </c>
      <c r="J372" s="292">
        <v>3.3112039566040039</v>
      </c>
      <c r="K372" s="292">
        <v>2.693943977355957</v>
      </c>
      <c r="L372" s="292">
        <v>3.224419116973877</v>
      </c>
      <c r="M372" s="292">
        <v>45.534698486328125</v>
      </c>
      <c r="N372" s="292">
        <v>38.455101013183594</v>
      </c>
      <c r="O372" s="292">
        <v>20.756099700927734</v>
      </c>
      <c r="P372" s="291" t="s">
        <v>250</v>
      </c>
      <c r="Q372" s="291" t="s">
        <v>66</v>
      </c>
      <c r="R372" s="291" t="s">
        <v>246</v>
      </c>
    </row>
    <row r="373" spans="1:18" x14ac:dyDescent="0.25">
      <c r="A373" s="291" t="s">
        <v>471</v>
      </c>
      <c r="B373" s="291" t="s">
        <v>470</v>
      </c>
      <c r="C373" s="292">
        <v>0</v>
      </c>
      <c r="D373" s="292">
        <v>0.81002157926559448</v>
      </c>
      <c r="E373" s="292">
        <v>3.0683209896087646</v>
      </c>
      <c r="F373" s="292">
        <v>1.9038059711456299</v>
      </c>
      <c r="G373" s="292">
        <v>3.0326230525970459</v>
      </c>
      <c r="H373" s="292">
        <v>0</v>
      </c>
      <c r="I373" s="292">
        <v>1.047091007232666</v>
      </c>
      <c r="J373" s="292">
        <v>3.5729250907897949</v>
      </c>
      <c r="K373" s="292">
        <v>2.1906158924102783</v>
      </c>
      <c r="L373" s="292">
        <v>3.6287899017333984</v>
      </c>
      <c r="M373" s="292">
        <v>45.534698486328125</v>
      </c>
      <c r="N373" s="292">
        <v>38.455101013183594</v>
      </c>
      <c r="O373" s="292">
        <v>20.756099700927734</v>
      </c>
      <c r="P373" s="291" t="s">
        <v>250</v>
      </c>
      <c r="Q373" s="291" t="s">
        <v>66</v>
      </c>
      <c r="R373" s="291" t="s">
        <v>246</v>
      </c>
    </row>
    <row r="374" spans="1:18" x14ac:dyDescent="0.25">
      <c r="A374" s="291" t="s">
        <v>469</v>
      </c>
      <c r="B374" s="291" t="s">
        <v>468</v>
      </c>
      <c r="C374" s="292">
        <v>0.22370000183582306</v>
      </c>
      <c r="D374" s="292">
        <v>0</v>
      </c>
      <c r="E374" s="292">
        <v>0</v>
      </c>
      <c r="F374" s="292">
        <v>0</v>
      </c>
      <c r="G374" s="292">
        <v>0</v>
      </c>
      <c r="H374" s="292">
        <v>0.22370000183582306</v>
      </c>
      <c r="I374" s="292">
        <v>0</v>
      </c>
      <c r="J374" s="292">
        <v>0</v>
      </c>
      <c r="K374" s="292">
        <v>0</v>
      </c>
      <c r="L374" s="292">
        <v>0</v>
      </c>
      <c r="M374" s="292">
        <v>1</v>
      </c>
      <c r="N374" s="292">
        <v>1</v>
      </c>
      <c r="O374" s="292">
        <v>1</v>
      </c>
      <c r="P374" s="291" t="s">
        <v>250</v>
      </c>
      <c r="Q374" s="291" t="s">
        <v>66</v>
      </c>
      <c r="R374" s="291" t="s">
        <v>246</v>
      </c>
    </row>
    <row r="375" spans="1:18" x14ac:dyDescent="0.25">
      <c r="A375" s="291" t="s">
        <v>467</v>
      </c>
      <c r="B375" s="291" t="s">
        <v>466</v>
      </c>
      <c r="C375" s="292">
        <v>0</v>
      </c>
      <c r="D375" s="292">
        <v>0.81002157926559448</v>
      </c>
      <c r="E375" s="292">
        <v>3.9540059566497803</v>
      </c>
      <c r="F375" s="292">
        <v>2.4958798885345459</v>
      </c>
      <c r="G375" s="292">
        <v>5.1328368186950684</v>
      </c>
      <c r="H375" s="292">
        <v>0</v>
      </c>
      <c r="I375" s="292">
        <v>1.047091007232666</v>
      </c>
      <c r="J375" s="292">
        <v>4.6028919219970703</v>
      </c>
      <c r="K375" s="292">
        <v>2.9380710124969482</v>
      </c>
      <c r="L375" s="292">
        <v>5.9741230010986328</v>
      </c>
      <c r="M375" s="292">
        <v>45.534698486328125</v>
      </c>
      <c r="N375" s="292">
        <v>38.455101013183594</v>
      </c>
      <c r="O375" s="292">
        <v>20.756099700927734</v>
      </c>
      <c r="P375" s="291" t="s">
        <v>250</v>
      </c>
      <c r="Q375" s="291" t="s">
        <v>66</v>
      </c>
      <c r="R375" s="291" t="s">
        <v>246</v>
      </c>
    </row>
    <row r="376" spans="1:18" x14ac:dyDescent="0.25">
      <c r="A376" s="291" t="s">
        <v>465</v>
      </c>
      <c r="B376" s="291" t="s">
        <v>464</v>
      </c>
      <c r="C376" s="292">
        <v>0</v>
      </c>
      <c r="D376" s="292">
        <v>1.3609009981155396</v>
      </c>
      <c r="E376" s="292">
        <v>5.9923901557922363</v>
      </c>
      <c r="F376" s="292">
        <v>4.2956681251525879</v>
      </c>
      <c r="G376" s="292">
        <v>8.0777711868286133</v>
      </c>
      <c r="H376" s="292">
        <v>0</v>
      </c>
      <c r="I376" s="292">
        <v>1.7780499458312988</v>
      </c>
      <c r="J376" s="292">
        <v>6.5610771179199219</v>
      </c>
      <c r="K376" s="292">
        <v>4.6699128150939941</v>
      </c>
      <c r="L376" s="292">
        <v>8.7112493515014648</v>
      </c>
      <c r="M376" s="292">
        <v>45.534698486328125</v>
      </c>
      <c r="N376" s="292">
        <v>38.455101013183594</v>
      </c>
      <c r="O376" s="292">
        <v>20.756099700927734</v>
      </c>
      <c r="P376" s="291" t="s">
        <v>250</v>
      </c>
      <c r="Q376" s="291" t="s">
        <v>66</v>
      </c>
      <c r="R376" s="291" t="s">
        <v>246</v>
      </c>
    </row>
    <row r="377" spans="1:18" x14ac:dyDescent="0.25">
      <c r="A377" s="291" t="s">
        <v>463</v>
      </c>
      <c r="B377" s="291" t="s">
        <v>462</v>
      </c>
      <c r="C377" s="292">
        <v>0.30000001192092896</v>
      </c>
      <c r="D377" s="292">
        <v>0</v>
      </c>
      <c r="E377" s="292">
        <v>0</v>
      </c>
      <c r="F377" s="292">
        <v>0</v>
      </c>
      <c r="G377" s="292">
        <v>0</v>
      </c>
      <c r="H377" s="292">
        <v>0.30000001192092896</v>
      </c>
      <c r="I377" s="292">
        <v>0</v>
      </c>
      <c r="J377" s="292">
        <v>0</v>
      </c>
      <c r="K377" s="292">
        <v>0</v>
      </c>
      <c r="L377" s="292">
        <v>0</v>
      </c>
      <c r="M377" s="292">
        <v>1</v>
      </c>
      <c r="N377" s="292">
        <v>1</v>
      </c>
      <c r="O377" s="292">
        <v>1</v>
      </c>
      <c r="P377" s="291" t="s">
        <v>250</v>
      </c>
      <c r="Q377" s="291" t="s">
        <v>279</v>
      </c>
      <c r="R377" s="291" t="s">
        <v>246</v>
      </c>
    </row>
    <row r="378" spans="1:18" x14ac:dyDescent="0.25">
      <c r="A378" s="291" t="s">
        <v>461</v>
      </c>
      <c r="B378" s="291" t="s">
        <v>460</v>
      </c>
      <c r="C378" s="292">
        <v>0.93000000715255737</v>
      </c>
      <c r="D378" s="292">
        <v>0</v>
      </c>
      <c r="E378" s="292">
        <v>0</v>
      </c>
      <c r="F378" s="292">
        <v>0</v>
      </c>
      <c r="G378" s="292">
        <v>0</v>
      </c>
      <c r="H378" s="292">
        <v>0.93000000715255737</v>
      </c>
      <c r="I378" s="292">
        <v>0</v>
      </c>
      <c r="J378" s="292">
        <v>0</v>
      </c>
      <c r="K378" s="292">
        <v>0</v>
      </c>
      <c r="L378" s="292">
        <v>0</v>
      </c>
      <c r="M378" s="292">
        <v>1</v>
      </c>
      <c r="N378" s="292">
        <v>1</v>
      </c>
      <c r="O378" s="292">
        <v>1</v>
      </c>
      <c r="P378" s="291" t="s">
        <v>250</v>
      </c>
      <c r="Q378" s="291" t="s">
        <v>411</v>
      </c>
      <c r="R378" s="291" t="s">
        <v>246</v>
      </c>
    </row>
    <row r="379" spans="1:18" x14ac:dyDescent="0.25">
      <c r="A379" s="291" t="s">
        <v>459</v>
      </c>
      <c r="B379" s="291" t="s">
        <v>458</v>
      </c>
      <c r="C379" s="292">
        <v>0</v>
      </c>
      <c r="D379" s="292">
        <v>54.029850006103516</v>
      </c>
      <c r="E379" s="292">
        <v>127.16419982910156</v>
      </c>
      <c r="F379" s="292">
        <v>169.10450744628906</v>
      </c>
      <c r="G379" s="292">
        <v>210.44779968261719</v>
      </c>
      <c r="H379" s="292">
        <v>0</v>
      </c>
      <c r="I379" s="292">
        <v>54.029850006103516</v>
      </c>
      <c r="J379" s="292">
        <v>127.16419982910156</v>
      </c>
      <c r="K379" s="292">
        <v>169.10450744628906</v>
      </c>
      <c r="L379" s="292">
        <v>210.44779968261719</v>
      </c>
      <c r="M379" s="292">
        <v>1</v>
      </c>
      <c r="N379" s="292">
        <v>1</v>
      </c>
      <c r="O379" s="292">
        <v>1</v>
      </c>
      <c r="P379" s="291" t="s">
        <v>247</v>
      </c>
      <c r="Q379" s="291" t="s">
        <v>66</v>
      </c>
      <c r="R379" s="291" t="s">
        <v>246</v>
      </c>
    </row>
    <row r="380" spans="1:18" x14ac:dyDescent="0.25">
      <c r="A380" s="291" t="s">
        <v>457</v>
      </c>
      <c r="B380" s="291" t="s">
        <v>456</v>
      </c>
      <c r="C380" s="292">
        <v>0</v>
      </c>
      <c r="D380" s="292">
        <v>54.029850006103516</v>
      </c>
      <c r="E380" s="292">
        <v>127.16419982910156</v>
      </c>
      <c r="F380" s="292">
        <v>169.10450744628906</v>
      </c>
      <c r="G380" s="292">
        <v>210.44779968261719</v>
      </c>
      <c r="H380" s="292">
        <v>0</v>
      </c>
      <c r="I380" s="292">
        <v>54.029850006103516</v>
      </c>
      <c r="J380" s="292">
        <v>127.16419982910156</v>
      </c>
      <c r="K380" s="292">
        <v>169.10450744628906</v>
      </c>
      <c r="L380" s="292">
        <v>210.44779968261719</v>
      </c>
      <c r="M380" s="292">
        <v>1</v>
      </c>
      <c r="N380" s="292">
        <v>1</v>
      </c>
      <c r="O380" s="292">
        <v>1</v>
      </c>
      <c r="P380" s="291" t="s">
        <v>247</v>
      </c>
      <c r="Q380" s="291" t="s">
        <v>66</v>
      </c>
      <c r="R380" s="291" t="s">
        <v>246</v>
      </c>
    </row>
    <row r="381" spans="1:18" x14ac:dyDescent="0.25">
      <c r="A381" s="291" t="s">
        <v>455</v>
      </c>
      <c r="B381" s="291" t="s">
        <v>454</v>
      </c>
      <c r="C381" s="292">
        <v>155</v>
      </c>
      <c r="D381" s="292">
        <v>155</v>
      </c>
      <c r="E381" s="292">
        <v>155</v>
      </c>
      <c r="F381" s="292">
        <v>155</v>
      </c>
      <c r="G381" s="292">
        <v>155</v>
      </c>
      <c r="H381" s="292">
        <v>155</v>
      </c>
      <c r="I381" s="292">
        <v>155</v>
      </c>
      <c r="J381" s="292">
        <v>155</v>
      </c>
      <c r="K381" s="292">
        <v>155</v>
      </c>
      <c r="L381" s="292">
        <v>155</v>
      </c>
      <c r="M381" s="292">
        <v>1</v>
      </c>
      <c r="N381" s="292">
        <v>1</v>
      </c>
      <c r="O381" s="292">
        <v>1</v>
      </c>
      <c r="P381" s="291" t="s">
        <v>250</v>
      </c>
      <c r="Q381" s="291" t="s">
        <v>286</v>
      </c>
      <c r="R381" s="291" t="s">
        <v>246</v>
      </c>
    </row>
    <row r="382" spans="1:18" x14ac:dyDescent="0.25">
      <c r="A382" s="291" t="s">
        <v>453</v>
      </c>
      <c r="B382" s="291" t="s">
        <v>452</v>
      </c>
      <c r="C382" s="292">
        <v>0.5</v>
      </c>
      <c r="D382" s="292">
        <v>0</v>
      </c>
      <c r="E382" s="292">
        <v>0</v>
      </c>
      <c r="F382" s="292">
        <v>0</v>
      </c>
      <c r="G382" s="292">
        <v>0</v>
      </c>
      <c r="H382" s="292">
        <v>0.5</v>
      </c>
      <c r="I382" s="292">
        <v>0</v>
      </c>
      <c r="J382" s="292">
        <v>0</v>
      </c>
      <c r="K382" s="292">
        <v>0</v>
      </c>
      <c r="L382" s="292">
        <v>0</v>
      </c>
      <c r="M382" s="292">
        <v>1</v>
      </c>
      <c r="N382" s="292">
        <v>1</v>
      </c>
      <c r="O382" s="292">
        <v>1</v>
      </c>
      <c r="P382" s="291" t="s">
        <v>250</v>
      </c>
      <c r="Q382" s="291" t="s">
        <v>279</v>
      </c>
      <c r="R382" s="291" t="s">
        <v>246</v>
      </c>
    </row>
    <row r="383" spans="1:18" x14ac:dyDescent="0.25">
      <c r="A383" s="291" t="s">
        <v>451</v>
      </c>
      <c r="B383" s="291" t="s">
        <v>450</v>
      </c>
      <c r="C383" s="292">
        <v>0.44999998807907104</v>
      </c>
      <c r="D383" s="292">
        <v>0</v>
      </c>
      <c r="E383" s="292">
        <v>0</v>
      </c>
      <c r="F383" s="292">
        <v>0</v>
      </c>
      <c r="G383" s="292">
        <v>0</v>
      </c>
      <c r="H383" s="292">
        <v>0.44999998807907104</v>
      </c>
      <c r="I383" s="292">
        <v>0</v>
      </c>
      <c r="J383" s="292">
        <v>0</v>
      </c>
      <c r="K383" s="292">
        <v>0</v>
      </c>
      <c r="L383" s="292">
        <v>0</v>
      </c>
      <c r="M383" s="292">
        <v>1</v>
      </c>
      <c r="N383" s="292">
        <v>1</v>
      </c>
      <c r="O383" s="292">
        <v>1</v>
      </c>
      <c r="P383" s="291" t="s">
        <v>250</v>
      </c>
      <c r="Q383" s="291" t="s">
        <v>279</v>
      </c>
      <c r="R383" s="291" t="s">
        <v>246</v>
      </c>
    </row>
    <row r="384" spans="1:18" x14ac:dyDescent="0.25">
      <c r="A384" s="291" t="s">
        <v>449</v>
      </c>
      <c r="B384" s="291" t="s">
        <v>448</v>
      </c>
      <c r="C384" s="292">
        <v>1.5</v>
      </c>
      <c r="D384" s="292">
        <v>0</v>
      </c>
      <c r="E384" s="292">
        <v>0</v>
      </c>
      <c r="F384" s="292">
        <v>0</v>
      </c>
      <c r="G384" s="292">
        <v>0</v>
      </c>
      <c r="H384" s="292">
        <v>1.5</v>
      </c>
      <c r="I384" s="292">
        <v>0</v>
      </c>
      <c r="J384" s="292">
        <v>0</v>
      </c>
      <c r="K384" s="292">
        <v>0</v>
      </c>
      <c r="L384" s="292">
        <v>0</v>
      </c>
      <c r="M384" s="292">
        <v>1</v>
      </c>
      <c r="N384" s="292">
        <v>1</v>
      </c>
      <c r="O384" s="292">
        <v>1</v>
      </c>
      <c r="P384" s="291" t="s">
        <v>250</v>
      </c>
      <c r="Q384" s="291" t="s">
        <v>279</v>
      </c>
      <c r="R384" s="291" t="s">
        <v>246</v>
      </c>
    </row>
    <row r="385" spans="1:18" x14ac:dyDescent="0.25">
      <c r="A385" s="291" t="s">
        <v>447</v>
      </c>
      <c r="B385" s="291" t="s">
        <v>446</v>
      </c>
      <c r="C385" s="292">
        <v>2.5</v>
      </c>
      <c r="D385" s="292">
        <v>0</v>
      </c>
      <c r="E385" s="292">
        <v>0</v>
      </c>
      <c r="F385" s="292">
        <v>0</v>
      </c>
      <c r="G385" s="292">
        <v>0</v>
      </c>
      <c r="H385" s="292">
        <v>2.5</v>
      </c>
      <c r="I385" s="292">
        <v>0</v>
      </c>
      <c r="J385" s="292">
        <v>0</v>
      </c>
      <c r="K385" s="292">
        <v>0</v>
      </c>
      <c r="L385" s="292">
        <v>0</v>
      </c>
      <c r="M385" s="292">
        <v>1</v>
      </c>
      <c r="N385" s="292">
        <v>1</v>
      </c>
      <c r="O385" s="292">
        <v>1</v>
      </c>
      <c r="P385" s="291" t="s">
        <v>250</v>
      </c>
      <c r="Q385" s="291" t="s">
        <v>279</v>
      </c>
      <c r="R385" s="291" t="s">
        <v>246</v>
      </c>
    </row>
    <row r="386" spans="1:18" x14ac:dyDescent="0.25">
      <c r="A386" s="291" t="s">
        <v>445</v>
      </c>
      <c r="B386" s="291" t="s">
        <v>444</v>
      </c>
      <c r="C386" s="292">
        <v>3</v>
      </c>
      <c r="D386" s="292">
        <v>0</v>
      </c>
      <c r="E386" s="292">
        <v>0</v>
      </c>
      <c r="F386" s="292">
        <v>0</v>
      </c>
      <c r="G386" s="292">
        <v>0</v>
      </c>
      <c r="H386" s="292">
        <v>3</v>
      </c>
      <c r="I386" s="292">
        <v>0</v>
      </c>
      <c r="J386" s="292">
        <v>0</v>
      </c>
      <c r="K386" s="292">
        <v>0</v>
      </c>
      <c r="L386" s="292">
        <v>0</v>
      </c>
      <c r="M386" s="292">
        <v>1</v>
      </c>
      <c r="N386" s="292">
        <v>1</v>
      </c>
      <c r="O386" s="292">
        <v>1</v>
      </c>
      <c r="P386" s="291" t="s">
        <v>250</v>
      </c>
      <c r="Q386" s="291" t="s">
        <v>66</v>
      </c>
      <c r="R386" s="291" t="s">
        <v>246</v>
      </c>
    </row>
    <row r="387" spans="1:18" x14ac:dyDescent="0.25">
      <c r="A387" s="291" t="s">
        <v>443</v>
      </c>
      <c r="B387" s="291" t="s">
        <v>442</v>
      </c>
      <c r="C387" s="292">
        <v>1.5</v>
      </c>
      <c r="D387" s="292">
        <v>0</v>
      </c>
      <c r="E387" s="292">
        <v>0</v>
      </c>
      <c r="F387" s="292">
        <v>0</v>
      </c>
      <c r="G387" s="292">
        <v>0</v>
      </c>
      <c r="H387" s="292">
        <v>1.5</v>
      </c>
      <c r="I387" s="292">
        <v>0</v>
      </c>
      <c r="J387" s="292">
        <v>0</v>
      </c>
      <c r="K387" s="292">
        <v>0</v>
      </c>
      <c r="L387" s="292">
        <v>0</v>
      </c>
      <c r="M387" s="292">
        <v>1</v>
      </c>
      <c r="N387" s="292">
        <v>1</v>
      </c>
      <c r="O387" s="292">
        <v>1</v>
      </c>
      <c r="P387" s="291" t="s">
        <v>250</v>
      </c>
      <c r="Q387" s="291" t="s">
        <v>66</v>
      </c>
      <c r="R387" s="291" t="s">
        <v>246</v>
      </c>
    </row>
    <row r="388" spans="1:18" x14ac:dyDescent="0.25">
      <c r="A388" s="291" t="s">
        <v>441</v>
      </c>
      <c r="B388" s="291" t="s">
        <v>440</v>
      </c>
      <c r="C388" s="292">
        <v>1.5</v>
      </c>
      <c r="D388" s="292">
        <v>0</v>
      </c>
      <c r="E388" s="292">
        <v>0</v>
      </c>
      <c r="F388" s="292">
        <v>0</v>
      </c>
      <c r="G388" s="292">
        <v>0</v>
      </c>
      <c r="H388" s="292">
        <v>1.5</v>
      </c>
      <c r="I388" s="292">
        <v>0</v>
      </c>
      <c r="J388" s="292">
        <v>0</v>
      </c>
      <c r="K388" s="292">
        <v>0</v>
      </c>
      <c r="L388" s="292">
        <v>0</v>
      </c>
      <c r="M388" s="292">
        <v>1</v>
      </c>
      <c r="N388" s="292">
        <v>1</v>
      </c>
      <c r="O388" s="292">
        <v>1</v>
      </c>
      <c r="P388" s="291" t="s">
        <v>250</v>
      </c>
      <c r="Q388" s="291" t="s">
        <v>66</v>
      </c>
      <c r="R388" s="291" t="s">
        <v>246</v>
      </c>
    </row>
    <row r="389" spans="1:18" x14ac:dyDescent="0.25">
      <c r="A389" s="291" t="s">
        <v>439</v>
      </c>
      <c r="B389" s="291" t="s">
        <v>438</v>
      </c>
      <c r="C389" s="292">
        <v>36.400001525878906</v>
      </c>
      <c r="D389" s="292">
        <v>36.400001525878906</v>
      </c>
      <c r="E389" s="292">
        <v>36.400001525878906</v>
      </c>
      <c r="F389" s="292">
        <v>36.400001525878906</v>
      </c>
      <c r="G389" s="292">
        <v>36.400001525878906</v>
      </c>
      <c r="H389" s="292">
        <v>36.400001525878906</v>
      </c>
      <c r="I389" s="292">
        <v>36.400001525878906</v>
      </c>
      <c r="J389" s="292">
        <v>36.400001525878906</v>
      </c>
      <c r="K389" s="292">
        <v>36.400001525878906</v>
      </c>
      <c r="L389" s="292">
        <v>36.400001525878906</v>
      </c>
      <c r="M389" s="292">
        <v>1</v>
      </c>
      <c r="N389" s="292">
        <v>1</v>
      </c>
      <c r="O389" s="292">
        <v>1</v>
      </c>
      <c r="P389" s="291" t="s">
        <v>250</v>
      </c>
      <c r="Q389" s="291" t="s">
        <v>411</v>
      </c>
      <c r="R389" s="291" t="s">
        <v>246</v>
      </c>
    </row>
    <row r="390" spans="1:18" x14ac:dyDescent="0.25">
      <c r="A390" s="291" t="s">
        <v>437</v>
      </c>
      <c r="B390" s="291" t="s">
        <v>436</v>
      </c>
      <c r="C390" s="292">
        <v>1.5</v>
      </c>
      <c r="D390" s="292">
        <v>0</v>
      </c>
      <c r="E390" s="292">
        <v>0</v>
      </c>
      <c r="F390" s="292">
        <v>0</v>
      </c>
      <c r="G390" s="292">
        <v>0</v>
      </c>
      <c r="H390" s="292">
        <v>1.5</v>
      </c>
      <c r="I390" s="292">
        <v>0</v>
      </c>
      <c r="J390" s="292">
        <v>0</v>
      </c>
      <c r="K390" s="292">
        <v>0</v>
      </c>
      <c r="L390" s="292">
        <v>0</v>
      </c>
      <c r="M390" s="292">
        <v>1</v>
      </c>
      <c r="N390" s="292">
        <v>1</v>
      </c>
      <c r="O390" s="292">
        <v>1</v>
      </c>
      <c r="P390" s="291" t="s">
        <v>250</v>
      </c>
      <c r="Q390" s="291" t="s">
        <v>66</v>
      </c>
      <c r="R390" s="291" t="s">
        <v>246</v>
      </c>
    </row>
    <row r="391" spans="1:18" x14ac:dyDescent="0.25">
      <c r="A391" s="291" t="s">
        <v>435</v>
      </c>
      <c r="B391" s="291" t="s">
        <v>434</v>
      </c>
      <c r="C391" s="292">
        <v>2</v>
      </c>
      <c r="D391" s="292">
        <v>0</v>
      </c>
      <c r="E391" s="292">
        <v>0</v>
      </c>
      <c r="F391" s="292">
        <v>0</v>
      </c>
      <c r="G391" s="292">
        <v>0</v>
      </c>
      <c r="H391" s="292">
        <v>2</v>
      </c>
      <c r="I391" s="292">
        <v>0</v>
      </c>
      <c r="J391" s="292">
        <v>0</v>
      </c>
      <c r="K391" s="292">
        <v>0</v>
      </c>
      <c r="L391" s="292">
        <v>0</v>
      </c>
      <c r="M391" s="292">
        <v>1</v>
      </c>
      <c r="N391" s="292">
        <v>1</v>
      </c>
      <c r="O391" s="292">
        <v>1</v>
      </c>
      <c r="P391" s="291" t="s">
        <v>250</v>
      </c>
      <c r="Q391" s="291" t="s">
        <v>66</v>
      </c>
      <c r="R391" s="291" t="s">
        <v>246</v>
      </c>
    </row>
    <row r="392" spans="1:18" x14ac:dyDescent="0.25">
      <c r="A392" s="291" t="s">
        <v>433</v>
      </c>
      <c r="B392" s="291" t="s">
        <v>432</v>
      </c>
      <c r="C392" s="292">
        <v>1.5</v>
      </c>
      <c r="D392" s="292">
        <v>0</v>
      </c>
      <c r="E392" s="292">
        <v>0</v>
      </c>
      <c r="F392" s="292">
        <v>0</v>
      </c>
      <c r="G392" s="292">
        <v>0</v>
      </c>
      <c r="H392" s="292">
        <v>1.5</v>
      </c>
      <c r="I392" s="292">
        <v>0</v>
      </c>
      <c r="J392" s="292">
        <v>0</v>
      </c>
      <c r="K392" s="292">
        <v>0</v>
      </c>
      <c r="L392" s="292">
        <v>0</v>
      </c>
      <c r="M392" s="292">
        <v>1</v>
      </c>
      <c r="N392" s="292">
        <v>1</v>
      </c>
      <c r="O392" s="292">
        <v>1</v>
      </c>
      <c r="P392" s="291" t="s">
        <v>250</v>
      </c>
      <c r="Q392" s="291" t="s">
        <v>66</v>
      </c>
      <c r="R392" s="291" t="s">
        <v>246</v>
      </c>
    </row>
    <row r="393" spans="1:18" ht="30" x14ac:dyDescent="0.25">
      <c r="A393" s="291" t="s">
        <v>431</v>
      </c>
      <c r="B393" s="291" t="s">
        <v>430</v>
      </c>
      <c r="C393" s="292">
        <v>3.2000000476837158</v>
      </c>
      <c r="D393" s="292">
        <v>0</v>
      </c>
      <c r="E393" s="292">
        <v>0</v>
      </c>
      <c r="F393" s="292">
        <v>0</v>
      </c>
      <c r="G393" s="292">
        <v>0</v>
      </c>
      <c r="H393" s="292">
        <v>3.2000000476837158</v>
      </c>
      <c r="I393" s="292">
        <v>0</v>
      </c>
      <c r="J393" s="292">
        <v>0</v>
      </c>
      <c r="K393" s="292">
        <v>0</v>
      </c>
      <c r="L393" s="292">
        <v>0</v>
      </c>
      <c r="M393" s="292">
        <v>1</v>
      </c>
      <c r="N393" s="292">
        <v>1</v>
      </c>
      <c r="O393" s="292">
        <v>1</v>
      </c>
      <c r="P393" s="291" t="s">
        <v>250</v>
      </c>
      <c r="Q393" s="291" t="s">
        <v>66</v>
      </c>
      <c r="R393" s="291" t="s">
        <v>246</v>
      </c>
    </row>
    <row r="394" spans="1:18" ht="30" x14ac:dyDescent="0.25">
      <c r="A394" s="291" t="s">
        <v>429</v>
      </c>
      <c r="B394" s="291" t="s">
        <v>428</v>
      </c>
      <c r="C394" s="292">
        <v>3.2000000476837158</v>
      </c>
      <c r="D394" s="292">
        <v>0</v>
      </c>
      <c r="E394" s="292">
        <v>0</v>
      </c>
      <c r="F394" s="292">
        <v>0</v>
      </c>
      <c r="G394" s="292">
        <v>0</v>
      </c>
      <c r="H394" s="292">
        <v>3.2000000476837158</v>
      </c>
      <c r="I394" s="292">
        <v>0</v>
      </c>
      <c r="J394" s="292">
        <v>0</v>
      </c>
      <c r="K394" s="292">
        <v>0</v>
      </c>
      <c r="L394" s="292">
        <v>0</v>
      </c>
      <c r="M394" s="292">
        <v>1</v>
      </c>
      <c r="N394" s="292">
        <v>1</v>
      </c>
      <c r="O394" s="292">
        <v>1</v>
      </c>
      <c r="P394" s="291" t="s">
        <v>250</v>
      </c>
      <c r="Q394" s="291" t="s">
        <v>66</v>
      </c>
      <c r="R394" s="291" t="s">
        <v>246</v>
      </c>
    </row>
    <row r="395" spans="1:18" ht="30" x14ac:dyDescent="0.25">
      <c r="A395" s="291" t="s">
        <v>427</v>
      </c>
      <c r="B395" s="291" t="s">
        <v>426</v>
      </c>
      <c r="C395" s="292">
        <v>0</v>
      </c>
      <c r="D395" s="292">
        <v>1</v>
      </c>
      <c r="E395" s="292">
        <v>21.100000381469727</v>
      </c>
      <c r="F395" s="292">
        <v>11.600000381469727</v>
      </c>
      <c r="G395" s="292">
        <v>10.699999809265137</v>
      </c>
      <c r="H395" s="292">
        <v>0</v>
      </c>
      <c r="I395" s="292">
        <v>1</v>
      </c>
      <c r="J395" s="292">
        <v>21.100000381469727</v>
      </c>
      <c r="K395" s="292">
        <v>11.600000381469727</v>
      </c>
      <c r="L395" s="292">
        <v>10.699999809265137</v>
      </c>
      <c r="M395" s="292">
        <v>1</v>
      </c>
      <c r="N395" s="292">
        <v>1</v>
      </c>
      <c r="O395" s="292">
        <v>1</v>
      </c>
      <c r="P395" s="291" t="s">
        <v>250</v>
      </c>
      <c r="Q395" s="291" t="s">
        <v>66</v>
      </c>
      <c r="R395" s="291" t="s">
        <v>246</v>
      </c>
    </row>
    <row r="396" spans="1:18" ht="30" x14ac:dyDescent="0.25">
      <c r="A396" s="291" t="s">
        <v>425</v>
      </c>
      <c r="B396" s="291" t="s">
        <v>424</v>
      </c>
      <c r="C396" s="292">
        <v>9.5</v>
      </c>
      <c r="D396" s="292">
        <v>0</v>
      </c>
      <c r="E396" s="292">
        <v>0</v>
      </c>
      <c r="F396" s="292">
        <v>0</v>
      </c>
      <c r="G396" s="292">
        <v>0</v>
      </c>
      <c r="H396" s="292">
        <v>9.5</v>
      </c>
      <c r="I396" s="292">
        <v>0</v>
      </c>
      <c r="J396" s="292">
        <v>0</v>
      </c>
      <c r="K396" s="292">
        <v>0</v>
      </c>
      <c r="L396" s="292">
        <v>0</v>
      </c>
      <c r="M396" s="292">
        <v>1</v>
      </c>
      <c r="N396" s="292">
        <v>1</v>
      </c>
      <c r="O396" s="292">
        <v>1</v>
      </c>
      <c r="P396" s="291" t="s">
        <v>250</v>
      </c>
      <c r="Q396" s="291" t="s">
        <v>66</v>
      </c>
      <c r="R396" s="291" t="s">
        <v>246</v>
      </c>
    </row>
    <row r="397" spans="1:18" ht="30" x14ac:dyDescent="0.25">
      <c r="A397" s="291" t="s">
        <v>423</v>
      </c>
      <c r="B397" s="291" t="s">
        <v>422</v>
      </c>
      <c r="C397" s="292">
        <v>9.5</v>
      </c>
      <c r="D397" s="292">
        <v>0</v>
      </c>
      <c r="E397" s="292">
        <v>0</v>
      </c>
      <c r="F397" s="292">
        <v>0</v>
      </c>
      <c r="G397" s="292">
        <v>0</v>
      </c>
      <c r="H397" s="292">
        <v>9.5</v>
      </c>
      <c r="I397" s="292">
        <v>0</v>
      </c>
      <c r="J397" s="292">
        <v>0</v>
      </c>
      <c r="K397" s="292">
        <v>0</v>
      </c>
      <c r="L397" s="292">
        <v>0</v>
      </c>
      <c r="M397" s="292">
        <v>1</v>
      </c>
      <c r="N397" s="292">
        <v>1</v>
      </c>
      <c r="O397" s="292">
        <v>1</v>
      </c>
      <c r="P397" s="291" t="s">
        <v>250</v>
      </c>
      <c r="Q397" s="291" t="s">
        <v>66</v>
      </c>
      <c r="R397" s="291" t="s">
        <v>246</v>
      </c>
    </row>
    <row r="398" spans="1:18" ht="30" x14ac:dyDescent="0.25">
      <c r="A398" s="291" t="s">
        <v>421</v>
      </c>
      <c r="B398" s="291" t="s">
        <v>420</v>
      </c>
      <c r="C398" s="292">
        <v>13.5</v>
      </c>
      <c r="D398" s="292">
        <v>0</v>
      </c>
      <c r="E398" s="292">
        <v>0</v>
      </c>
      <c r="F398" s="292">
        <v>0</v>
      </c>
      <c r="G398" s="292">
        <v>0</v>
      </c>
      <c r="H398" s="292">
        <v>13.5</v>
      </c>
      <c r="I398" s="292">
        <v>0</v>
      </c>
      <c r="J398" s="292">
        <v>0</v>
      </c>
      <c r="K398" s="292">
        <v>0</v>
      </c>
      <c r="L398" s="292">
        <v>0</v>
      </c>
      <c r="M398" s="292">
        <v>1</v>
      </c>
      <c r="N398" s="292">
        <v>1</v>
      </c>
      <c r="O398" s="292">
        <v>1</v>
      </c>
      <c r="P398" s="291" t="s">
        <v>250</v>
      </c>
      <c r="Q398" s="291" t="s">
        <v>66</v>
      </c>
      <c r="R398" s="291" t="s">
        <v>246</v>
      </c>
    </row>
    <row r="399" spans="1:18" x14ac:dyDescent="0.25">
      <c r="A399" s="291" t="s">
        <v>419</v>
      </c>
      <c r="B399" s="291" t="s">
        <v>418</v>
      </c>
      <c r="C399" s="292">
        <v>6</v>
      </c>
      <c r="D399" s="292">
        <v>0</v>
      </c>
      <c r="E399" s="292">
        <v>0</v>
      </c>
      <c r="F399" s="292">
        <v>0</v>
      </c>
      <c r="G399" s="292">
        <v>0</v>
      </c>
      <c r="H399" s="292">
        <v>6</v>
      </c>
      <c r="I399" s="292">
        <v>0</v>
      </c>
      <c r="J399" s="292">
        <v>0</v>
      </c>
      <c r="K399" s="292">
        <v>0</v>
      </c>
      <c r="L399" s="292">
        <v>0</v>
      </c>
      <c r="M399" s="292">
        <v>45.534698486328125</v>
      </c>
      <c r="N399" s="292">
        <v>38.455101013183594</v>
      </c>
      <c r="O399" s="292">
        <v>20.756099700927734</v>
      </c>
      <c r="P399" s="291" t="s">
        <v>250</v>
      </c>
      <c r="Q399" s="291" t="s">
        <v>279</v>
      </c>
      <c r="R399" s="291" t="s">
        <v>246</v>
      </c>
    </row>
    <row r="400" spans="1:18" x14ac:dyDescent="0.25">
      <c r="A400" s="291" t="s">
        <v>417</v>
      </c>
      <c r="B400" s="291" t="s">
        <v>416</v>
      </c>
      <c r="C400" s="292">
        <v>6</v>
      </c>
      <c r="D400" s="292">
        <v>0</v>
      </c>
      <c r="E400" s="292">
        <v>0</v>
      </c>
      <c r="F400" s="292">
        <v>0</v>
      </c>
      <c r="G400" s="292">
        <v>0</v>
      </c>
      <c r="H400" s="292">
        <v>6</v>
      </c>
      <c r="I400" s="292">
        <v>0</v>
      </c>
      <c r="J400" s="292">
        <v>0</v>
      </c>
      <c r="K400" s="292">
        <v>0</v>
      </c>
      <c r="L400" s="292">
        <v>0</v>
      </c>
      <c r="M400" s="292">
        <v>1</v>
      </c>
      <c r="N400" s="292">
        <v>1</v>
      </c>
      <c r="O400" s="292">
        <v>1</v>
      </c>
      <c r="P400" s="291" t="s">
        <v>250</v>
      </c>
      <c r="Q400" s="291" t="s">
        <v>279</v>
      </c>
      <c r="R400" s="291" t="s">
        <v>246</v>
      </c>
    </row>
    <row r="401" spans="1:18" ht="30" x14ac:dyDescent="0.25">
      <c r="A401" s="291" t="s">
        <v>415</v>
      </c>
      <c r="B401" s="291" t="s">
        <v>414</v>
      </c>
      <c r="C401" s="292">
        <v>4.5999999046325684</v>
      </c>
      <c r="D401" s="292">
        <v>0</v>
      </c>
      <c r="E401" s="292">
        <v>0</v>
      </c>
      <c r="F401" s="292">
        <v>0</v>
      </c>
      <c r="G401" s="292">
        <v>0</v>
      </c>
      <c r="H401" s="292">
        <v>4.5999999046325684</v>
      </c>
      <c r="I401" s="292">
        <v>0</v>
      </c>
      <c r="J401" s="292">
        <v>0</v>
      </c>
      <c r="K401" s="292">
        <v>0</v>
      </c>
      <c r="L401" s="292">
        <v>0</v>
      </c>
      <c r="M401" s="292">
        <v>1</v>
      </c>
      <c r="N401" s="292">
        <v>1</v>
      </c>
      <c r="O401" s="292">
        <v>1</v>
      </c>
      <c r="P401" s="291" t="s">
        <v>250</v>
      </c>
      <c r="Q401" s="291" t="s">
        <v>66</v>
      </c>
      <c r="R401" s="291" t="s">
        <v>246</v>
      </c>
    </row>
    <row r="402" spans="1:18" ht="30" x14ac:dyDescent="0.25">
      <c r="A402" s="291" t="s">
        <v>413</v>
      </c>
      <c r="B402" s="291" t="s">
        <v>412</v>
      </c>
      <c r="C402" s="292">
        <v>2.5</v>
      </c>
      <c r="D402" s="292">
        <v>0</v>
      </c>
      <c r="E402" s="292">
        <v>0</v>
      </c>
      <c r="F402" s="292">
        <v>0</v>
      </c>
      <c r="G402" s="292">
        <v>0</v>
      </c>
      <c r="H402" s="292">
        <v>2.5</v>
      </c>
      <c r="I402" s="292">
        <v>0</v>
      </c>
      <c r="J402" s="292">
        <v>0</v>
      </c>
      <c r="K402" s="292">
        <v>0</v>
      </c>
      <c r="L402" s="292">
        <v>0</v>
      </c>
      <c r="M402" s="292">
        <v>1</v>
      </c>
      <c r="N402" s="292">
        <v>1</v>
      </c>
      <c r="O402" s="292">
        <v>1</v>
      </c>
      <c r="P402" s="291" t="s">
        <v>250</v>
      </c>
      <c r="Q402" s="291" t="s">
        <v>411</v>
      </c>
      <c r="R402" s="291" t="s">
        <v>246</v>
      </c>
    </row>
    <row r="403" spans="1:18" x14ac:dyDescent="0.25">
      <c r="A403" s="291" t="s">
        <v>410</v>
      </c>
      <c r="B403" s="291" t="s">
        <v>409</v>
      </c>
      <c r="C403" s="292">
        <v>0.31000000238418579</v>
      </c>
      <c r="D403" s="292">
        <v>0</v>
      </c>
      <c r="E403" s="292">
        <v>0</v>
      </c>
      <c r="F403" s="292">
        <v>0</v>
      </c>
      <c r="G403" s="292">
        <v>0</v>
      </c>
      <c r="H403" s="292">
        <v>0.31000000238418579</v>
      </c>
      <c r="I403" s="292">
        <v>0</v>
      </c>
      <c r="J403" s="292">
        <v>0</v>
      </c>
      <c r="K403" s="292">
        <v>0</v>
      </c>
      <c r="L403" s="292">
        <v>0</v>
      </c>
      <c r="M403" s="292">
        <v>1</v>
      </c>
      <c r="N403" s="292">
        <v>1</v>
      </c>
      <c r="O403" s="292">
        <v>1</v>
      </c>
      <c r="P403" s="291" t="s">
        <v>250</v>
      </c>
      <c r="Q403" s="291" t="s">
        <v>66</v>
      </c>
      <c r="R403" s="291" t="s">
        <v>246</v>
      </c>
    </row>
    <row r="404" spans="1:18" x14ac:dyDescent="0.25">
      <c r="A404" s="291" t="s">
        <v>408</v>
      </c>
      <c r="B404" s="291" t="s">
        <v>407</v>
      </c>
      <c r="C404" s="292">
        <v>0</v>
      </c>
      <c r="D404" s="292">
        <v>0.93000000715255737</v>
      </c>
      <c r="E404" s="292">
        <v>3</v>
      </c>
      <c r="F404" s="292">
        <v>3.7599999904632568</v>
      </c>
      <c r="G404" s="292">
        <v>6.8499999046325684</v>
      </c>
      <c r="H404" s="292">
        <v>0</v>
      </c>
      <c r="I404" s="292">
        <v>2.0999999046325684</v>
      </c>
      <c r="J404" s="292">
        <v>12.899999618530273</v>
      </c>
      <c r="K404" s="292">
        <v>16.200000762939453</v>
      </c>
      <c r="L404" s="292">
        <v>24</v>
      </c>
      <c r="M404" s="292">
        <v>45.534698486328125</v>
      </c>
      <c r="N404" s="292">
        <v>38.455101013183594</v>
      </c>
      <c r="O404" s="292">
        <v>20.756099700927734</v>
      </c>
      <c r="P404" s="291" t="s">
        <v>250</v>
      </c>
      <c r="Q404" s="291" t="s">
        <v>66</v>
      </c>
      <c r="R404" s="291" t="s">
        <v>246</v>
      </c>
    </row>
    <row r="405" spans="1:18" x14ac:dyDescent="0.25">
      <c r="A405" s="291" t="s">
        <v>406</v>
      </c>
      <c r="B405" s="291" t="s">
        <v>405</v>
      </c>
      <c r="C405" s="292">
        <v>0</v>
      </c>
      <c r="D405" s="292">
        <v>0.90002697706222534</v>
      </c>
      <c r="E405" s="292">
        <v>3.0437989234924316</v>
      </c>
      <c r="F405" s="292">
        <v>1.6784470081329346</v>
      </c>
      <c r="G405" s="292">
        <v>2.7199580669403076</v>
      </c>
      <c r="H405" s="292">
        <v>0</v>
      </c>
      <c r="I405" s="292">
        <v>0.90002697706222534</v>
      </c>
      <c r="J405" s="292">
        <v>3.0437989234924316</v>
      </c>
      <c r="K405" s="292">
        <v>1.6784470081329346</v>
      </c>
      <c r="L405" s="292">
        <v>2.7199580669403076</v>
      </c>
      <c r="M405" s="292">
        <v>45.534698486328125</v>
      </c>
      <c r="N405" s="292">
        <v>38.455101013183594</v>
      </c>
      <c r="O405" s="292">
        <v>20.756099700927734</v>
      </c>
      <c r="P405" s="291" t="s">
        <v>250</v>
      </c>
      <c r="Q405" s="291" t="s">
        <v>66</v>
      </c>
      <c r="R405" s="291" t="s">
        <v>246</v>
      </c>
    </row>
    <row r="406" spans="1:18" x14ac:dyDescent="0.25">
      <c r="A406" s="291" t="s">
        <v>404</v>
      </c>
      <c r="B406" s="291" t="s">
        <v>403</v>
      </c>
      <c r="C406" s="292">
        <v>0</v>
      </c>
      <c r="D406" s="292">
        <v>0.90002697706222534</v>
      </c>
      <c r="E406" s="292">
        <v>3.0437989234924316</v>
      </c>
      <c r="F406" s="292">
        <v>1.6784470081329346</v>
      </c>
      <c r="G406" s="292">
        <v>2.7199580669403076</v>
      </c>
      <c r="H406" s="292">
        <v>0</v>
      </c>
      <c r="I406" s="292">
        <v>0.90002697706222534</v>
      </c>
      <c r="J406" s="292">
        <v>3.0437989234924316</v>
      </c>
      <c r="K406" s="292">
        <v>1.6784470081329346</v>
      </c>
      <c r="L406" s="292">
        <v>2.7199580669403076</v>
      </c>
      <c r="M406" s="292">
        <v>45.534698486328125</v>
      </c>
      <c r="N406" s="292">
        <v>38.455101013183594</v>
      </c>
      <c r="O406" s="292">
        <v>20.756099700927734</v>
      </c>
      <c r="P406" s="291" t="s">
        <v>250</v>
      </c>
      <c r="Q406" s="291" t="s">
        <v>66</v>
      </c>
      <c r="R406" s="291" t="s">
        <v>246</v>
      </c>
    </row>
    <row r="407" spans="1:18" x14ac:dyDescent="0.25">
      <c r="A407" s="291" t="s">
        <v>402</v>
      </c>
      <c r="B407" s="291" t="s">
        <v>401</v>
      </c>
      <c r="C407" s="292">
        <v>0</v>
      </c>
      <c r="D407" s="292">
        <v>0.90002697706222534</v>
      </c>
      <c r="E407" s="292">
        <v>3.0437989234924316</v>
      </c>
      <c r="F407" s="292">
        <v>1.6784470081329346</v>
      </c>
      <c r="G407" s="292">
        <v>2.7199580669403076</v>
      </c>
      <c r="H407" s="292">
        <v>0</v>
      </c>
      <c r="I407" s="292">
        <v>0.90002697706222534</v>
      </c>
      <c r="J407" s="292">
        <v>3.0437989234924316</v>
      </c>
      <c r="K407" s="292">
        <v>1.6784470081329346</v>
      </c>
      <c r="L407" s="292">
        <v>2.7199580669403076</v>
      </c>
      <c r="M407" s="292">
        <v>45.534698486328125</v>
      </c>
      <c r="N407" s="292">
        <v>38.455101013183594</v>
      </c>
      <c r="O407" s="292">
        <v>20.756099700927734</v>
      </c>
      <c r="P407" s="291" t="s">
        <v>250</v>
      </c>
      <c r="Q407" s="291" t="s">
        <v>66</v>
      </c>
      <c r="R407" s="291" t="s">
        <v>246</v>
      </c>
    </row>
    <row r="408" spans="1:18" x14ac:dyDescent="0.25">
      <c r="A408" s="291" t="s">
        <v>400</v>
      </c>
      <c r="B408" s="291" t="s">
        <v>399</v>
      </c>
      <c r="C408" s="292">
        <v>0</v>
      </c>
      <c r="D408" s="292">
        <v>0.90002697706222534</v>
      </c>
      <c r="E408" s="292">
        <v>3.1720790863037109</v>
      </c>
      <c r="F408" s="292">
        <v>1.7830810546875</v>
      </c>
      <c r="G408" s="292">
        <v>2.9300730228424072</v>
      </c>
      <c r="H408" s="292">
        <v>0</v>
      </c>
      <c r="I408" s="292">
        <v>0.90002697706222534</v>
      </c>
      <c r="J408" s="292">
        <v>3.1720790863037109</v>
      </c>
      <c r="K408" s="292">
        <v>1.7830810546875</v>
      </c>
      <c r="L408" s="292">
        <v>2.9300730228424072</v>
      </c>
      <c r="M408" s="292">
        <v>45.534698486328125</v>
      </c>
      <c r="N408" s="292">
        <v>38.455101013183594</v>
      </c>
      <c r="O408" s="292">
        <v>20.756099700927734</v>
      </c>
      <c r="P408" s="291" t="s">
        <v>250</v>
      </c>
      <c r="Q408" s="291" t="s">
        <v>66</v>
      </c>
      <c r="R408" s="291" t="s">
        <v>246</v>
      </c>
    </row>
    <row r="409" spans="1:18" x14ac:dyDescent="0.25">
      <c r="A409" s="291" t="s">
        <v>398</v>
      </c>
      <c r="B409" s="291" t="s">
        <v>397</v>
      </c>
      <c r="C409" s="292">
        <v>0</v>
      </c>
      <c r="D409" s="292">
        <v>1.2748919725418091</v>
      </c>
      <c r="E409" s="292">
        <v>2.951930046081543</v>
      </c>
      <c r="F409" s="292">
        <v>3.3147430419921875</v>
      </c>
      <c r="G409" s="292">
        <v>6.2879400253295898</v>
      </c>
      <c r="H409" s="292">
        <v>0</v>
      </c>
      <c r="I409" s="292">
        <v>1.2999999523162842</v>
      </c>
      <c r="J409" s="292">
        <v>5.3000001907348633</v>
      </c>
      <c r="K409" s="292">
        <v>7.3000001907348633</v>
      </c>
      <c r="L409" s="292">
        <v>16.200000762939453</v>
      </c>
      <c r="M409" s="292">
        <v>45.534698486328125</v>
      </c>
      <c r="N409" s="292">
        <v>38.455101013183594</v>
      </c>
      <c r="O409" s="292">
        <v>20.756099700927734</v>
      </c>
      <c r="P409" s="291" t="s">
        <v>250</v>
      </c>
      <c r="Q409" s="291" t="s">
        <v>66</v>
      </c>
      <c r="R409" s="291" t="s">
        <v>246</v>
      </c>
    </row>
    <row r="410" spans="1:18" x14ac:dyDescent="0.25">
      <c r="A410" s="291" t="s">
        <v>396</v>
      </c>
      <c r="B410" s="291" t="s">
        <v>395</v>
      </c>
      <c r="C410" s="292">
        <v>0</v>
      </c>
      <c r="D410" s="292">
        <v>0.90002697706222534</v>
      </c>
      <c r="E410" s="292">
        <v>4.1050209999084473</v>
      </c>
      <c r="F410" s="292">
        <v>2.5357279777526855</v>
      </c>
      <c r="G410" s="292">
        <v>4.5944790840148926</v>
      </c>
      <c r="H410" s="292">
        <v>0</v>
      </c>
      <c r="I410" s="292">
        <v>1.4186149835586548</v>
      </c>
      <c r="J410" s="292">
        <v>4.89935302734375</v>
      </c>
      <c r="K410" s="292">
        <v>3.3296670913696289</v>
      </c>
      <c r="L410" s="292">
        <v>5.7238101959228516</v>
      </c>
      <c r="M410" s="292">
        <v>45.534698486328125</v>
      </c>
      <c r="N410" s="292">
        <v>38.455101013183594</v>
      </c>
      <c r="O410" s="292">
        <v>20.756099700927734</v>
      </c>
      <c r="P410" s="291" t="s">
        <v>250</v>
      </c>
      <c r="Q410" s="291" t="s">
        <v>66</v>
      </c>
      <c r="R410" s="291" t="s">
        <v>246</v>
      </c>
    </row>
    <row r="411" spans="1:18" x14ac:dyDescent="0.25">
      <c r="A411" s="291" t="s">
        <v>394</v>
      </c>
      <c r="B411" s="291" t="s">
        <v>393</v>
      </c>
      <c r="C411" s="292">
        <v>0</v>
      </c>
      <c r="D411" s="292">
        <v>0.90002697706222534</v>
      </c>
      <c r="E411" s="292">
        <v>4.1050209999084473</v>
      </c>
      <c r="F411" s="292">
        <v>2.5357279777526855</v>
      </c>
      <c r="G411" s="292">
        <v>4.5944790840148926</v>
      </c>
      <c r="H411" s="292">
        <v>0</v>
      </c>
      <c r="I411" s="292">
        <v>1.4186149835586548</v>
      </c>
      <c r="J411" s="292">
        <v>4.89935302734375</v>
      </c>
      <c r="K411" s="292">
        <v>3.3296670913696289</v>
      </c>
      <c r="L411" s="292">
        <v>5.7238101959228516</v>
      </c>
      <c r="M411" s="292">
        <v>45.534698486328125</v>
      </c>
      <c r="N411" s="292">
        <v>38.455101013183594</v>
      </c>
      <c r="O411" s="292">
        <v>20.756099700927734</v>
      </c>
      <c r="P411" s="291" t="s">
        <v>250</v>
      </c>
      <c r="Q411" s="291" t="s">
        <v>66</v>
      </c>
      <c r="R411" s="291" t="s">
        <v>246</v>
      </c>
    </row>
    <row r="412" spans="1:18" x14ac:dyDescent="0.25">
      <c r="A412" s="291" t="s">
        <v>392</v>
      </c>
      <c r="B412" s="291" t="s">
        <v>391</v>
      </c>
      <c r="C412" s="292">
        <v>0</v>
      </c>
      <c r="D412" s="292">
        <v>0.90002697706222534</v>
      </c>
      <c r="E412" s="292">
        <v>4.1601982116699219</v>
      </c>
      <c r="F412" s="292">
        <v>2.6085619926452637</v>
      </c>
      <c r="G412" s="292">
        <v>4.7539258003234863</v>
      </c>
      <c r="H412" s="292">
        <v>0</v>
      </c>
      <c r="I412" s="292">
        <v>1.4186149835586548</v>
      </c>
      <c r="J412" s="292">
        <v>4.9827818870544434</v>
      </c>
      <c r="K412" s="292">
        <v>3.3957910537719727</v>
      </c>
      <c r="L412" s="292">
        <v>5.884681224822998</v>
      </c>
      <c r="M412" s="292">
        <v>45.534698486328125</v>
      </c>
      <c r="N412" s="292">
        <v>38.455101013183594</v>
      </c>
      <c r="O412" s="292">
        <v>20.756099700927734</v>
      </c>
      <c r="P412" s="291" t="s">
        <v>250</v>
      </c>
      <c r="Q412" s="291" t="s">
        <v>66</v>
      </c>
      <c r="R412" s="291" t="s">
        <v>246</v>
      </c>
    </row>
    <row r="413" spans="1:18" x14ac:dyDescent="0.25">
      <c r="A413" s="291" t="s">
        <v>390</v>
      </c>
      <c r="B413" s="291" t="s">
        <v>389</v>
      </c>
      <c r="C413" s="292">
        <v>0</v>
      </c>
      <c r="D413" s="292">
        <v>0.86002147197723389</v>
      </c>
      <c r="E413" s="292">
        <v>4.4566731452941895</v>
      </c>
      <c r="F413" s="292">
        <v>5.7775459289550781</v>
      </c>
      <c r="G413" s="292">
        <v>9.8130521774291992</v>
      </c>
      <c r="H413" s="292">
        <v>0</v>
      </c>
      <c r="I413" s="292">
        <v>1.2748919725418091</v>
      </c>
      <c r="J413" s="292">
        <v>5.0642108917236328</v>
      </c>
      <c r="K413" s="292">
        <v>6.4768791198730469</v>
      </c>
      <c r="L413" s="292">
        <v>11.09784984588623</v>
      </c>
      <c r="M413" s="292">
        <v>45.534698486328125</v>
      </c>
      <c r="N413" s="292">
        <v>38.455101013183594</v>
      </c>
      <c r="O413" s="292">
        <v>20.756099700927734</v>
      </c>
      <c r="P413" s="291" t="s">
        <v>250</v>
      </c>
      <c r="Q413" s="291" t="s">
        <v>66</v>
      </c>
      <c r="R413" s="291" t="s">
        <v>246</v>
      </c>
    </row>
    <row r="414" spans="1:18" x14ac:dyDescent="0.25">
      <c r="A414" s="291" t="s">
        <v>388</v>
      </c>
      <c r="B414" s="291" t="s">
        <v>387</v>
      </c>
      <c r="C414" s="292">
        <v>0</v>
      </c>
      <c r="D414" s="292">
        <v>0.90002697706222534</v>
      </c>
      <c r="E414" s="292">
        <v>4.2787208557128906</v>
      </c>
      <c r="F414" s="292">
        <v>2.7240359783172607</v>
      </c>
      <c r="G414" s="292">
        <v>5.0097808837890625</v>
      </c>
      <c r="H414" s="292">
        <v>0</v>
      </c>
      <c r="I414" s="292">
        <v>1.4186149835586548</v>
      </c>
      <c r="J414" s="292">
        <v>5.1156377792358398</v>
      </c>
      <c r="K414" s="292">
        <v>3.4841969013214111</v>
      </c>
      <c r="L414" s="292">
        <v>6.135991096496582</v>
      </c>
      <c r="M414" s="292">
        <v>45.534698486328125</v>
      </c>
      <c r="N414" s="292">
        <v>38.455101013183594</v>
      </c>
      <c r="O414" s="292">
        <v>20.756099700927734</v>
      </c>
      <c r="P414" s="291" t="s">
        <v>250</v>
      </c>
      <c r="Q414" s="291" t="s">
        <v>66</v>
      </c>
      <c r="R414" s="291" t="s">
        <v>246</v>
      </c>
    </row>
    <row r="415" spans="1:18" x14ac:dyDescent="0.25">
      <c r="A415" s="291" t="s">
        <v>386</v>
      </c>
      <c r="B415" s="291" t="s">
        <v>385</v>
      </c>
      <c r="C415" s="292">
        <v>0</v>
      </c>
      <c r="D415" s="292">
        <v>0.86002147197723389</v>
      </c>
      <c r="E415" s="292">
        <v>3.4900169372558594</v>
      </c>
      <c r="F415" s="292">
        <v>4.4098691940307617</v>
      </c>
      <c r="G415" s="292">
        <v>7.4018850326538086</v>
      </c>
      <c r="H415" s="292">
        <v>0</v>
      </c>
      <c r="I415" s="292">
        <v>1.2748919725418091</v>
      </c>
      <c r="J415" s="292">
        <v>4.158623218536377</v>
      </c>
      <c r="K415" s="292">
        <v>5.1937580108642578</v>
      </c>
      <c r="L415" s="292">
        <v>9.1675453186035156</v>
      </c>
      <c r="M415" s="292">
        <v>45.534698486328125</v>
      </c>
      <c r="N415" s="292">
        <v>38.455101013183594</v>
      </c>
      <c r="O415" s="292">
        <v>8.0450000762939453</v>
      </c>
      <c r="P415" s="291" t="s">
        <v>250</v>
      </c>
      <c r="Q415" s="291" t="s">
        <v>66</v>
      </c>
      <c r="R415" s="291" t="s">
        <v>246</v>
      </c>
    </row>
    <row r="416" spans="1:18" x14ac:dyDescent="0.25">
      <c r="A416" s="291" t="s">
        <v>384</v>
      </c>
      <c r="B416" s="291" t="s">
        <v>383</v>
      </c>
      <c r="C416" s="292">
        <v>0</v>
      </c>
      <c r="D416" s="292">
        <v>0.86002147197723389</v>
      </c>
      <c r="E416" s="292">
        <v>3.4967069625854492</v>
      </c>
      <c r="F416" s="292">
        <v>4.4197149276733398</v>
      </c>
      <c r="G416" s="292">
        <v>7.3876609802246094</v>
      </c>
      <c r="H416" s="292">
        <v>0</v>
      </c>
      <c r="I416" s="292">
        <v>1.2748919725418091</v>
      </c>
      <c r="J416" s="292">
        <v>4.165219783782959</v>
      </c>
      <c r="K416" s="292">
        <v>5.2032308578491211</v>
      </c>
      <c r="L416" s="292">
        <v>9.1459426879882812</v>
      </c>
      <c r="M416" s="292">
        <v>45.534698486328125</v>
      </c>
      <c r="N416" s="292">
        <v>38.455101013183594</v>
      </c>
      <c r="O416" s="292">
        <v>20.756099700927734</v>
      </c>
      <c r="P416" s="291" t="s">
        <v>250</v>
      </c>
      <c r="Q416" s="291" t="s">
        <v>66</v>
      </c>
      <c r="R416" s="291" t="s">
        <v>246</v>
      </c>
    </row>
    <row r="417" spans="1:18" x14ac:dyDescent="0.25">
      <c r="A417" s="291" t="s">
        <v>382</v>
      </c>
      <c r="B417" s="291" t="s">
        <v>381</v>
      </c>
      <c r="C417" s="292">
        <v>0</v>
      </c>
      <c r="D417" s="292">
        <v>0.86002147197723389</v>
      </c>
      <c r="E417" s="292">
        <v>3.4967069625854492</v>
      </c>
      <c r="F417" s="292">
        <v>4.4197149276733398</v>
      </c>
      <c r="G417" s="292">
        <v>7.3876609802246094</v>
      </c>
      <c r="H417" s="292">
        <v>0</v>
      </c>
      <c r="I417" s="292">
        <v>1.2748919725418091</v>
      </c>
      <c r="J417" s="292">
        <v>4.165219783782959</v>
      </c>
      <c r="K417" s="292">
        <v>5.2032308578491211</v>
      </c>
      <c r="L417" s="292">
        <v>9.1459426879882812</v>
      </c>
      <c r="M417" s="292">
        <v>45.534698486328125</v>
      </c>
      <c r="N417" s="292">
        <v>38.455101013183594</v>
      </c>
      <c r="O417" s="292">
        <v>8.0450000762939453</v>
      </c>
      <c r="P417" s="291" t="s">
        <v>250</v>
      </c>
      <c r="Q417" s="291" t="s">
        <v>66</v>
      </c>
      <c r="R417" s="291" t="s">
        <v>246</v>
      </c>
    </row>
    <row r="418" spans="1:18" x14ac:dyDescent="0.25">
      <c r="A418" s="291" t="s">
        <v>380</v>
      </c>
      <c r="B418" s="291" t="s">
        <v>379</v>
      </c>
      <c r="C418" s="292">
        <v>0</v>
      </c>
      <c r="D418" s="292">
        <v>1.498926043510437</v>
      </c>
      <c r="E418" s="292">
        <v>5.197052001953125</v>
      </c>
      <c r="F418" s="292">
        <v>3.787614107131958</v>
      </c>
      <c r="G418" s="292">
        <v>8.3937406539916992</v>
      </c>
      <c r="H418" s="292">
        <v>0</v>
      </c>
      <c r="I418" s="292">
        <v>1.6751129627227783</v>
      </c>
      <c r="J418" s="292">
        <v>5.7781229019165039</v>
      </c>
      <c r="K418" s="292">
        <v>4.2302789688110352</v>
      </c>
      <c r="L418" s="292">
        <v>9.6666555404663086</v>
      </c>
      <c r="M418" s="292">
        <v>45.534698486328125</v>
      </c>
      <c r="N418" s="292">
        <v>38.455101013183594</v>
      </c>
      <c r="O418" s="292">
        <v>8.0450000762939453</v>
      </c>
      <c r="P418" s="291" t="s">
        <v>250</v>
      </c>
      <c r="Q418" s="291" t="s">
        <v>66</v>
      </c>
      <c r="R418" s="291" t="s">
        <v>246</v>
      </c>
    </row>
    <row r="419" spans="1:18" x14ac:dyDescent="0.25">
      <c r="A419" s="291" t="s">
        <v>378</v>
      </c>
      <c r="B419" s="291" t="s">
        <v>377</v>
      </c>
      <c r="C419" s="292">
        <v>4.5</v>
      </c>
      <c r="D419" s="292">
        <v>0</v>
      </c>
      <c r="E419" s="292">
        <v>0</v>
      </c>
      <c r="F419" s="292">
        <v>0</v>
      </c>
      <c r="G419" s="292">
        <v>0</v>
      </c>
      <c r="H419" s="292">
        <v>4.5</v>
      </c>
      <c r="I419" s="292">
        <v>0</v>
      </c>
      <c r="J419" s="292">
        <v>0</v>
      </c>
      <c r="K419" s="292">
        <v>0</v>
      </c>
      <c r="L419" s="292">
        <v>0</v>
      </c>
      <c r="M419" s="292">
        <v>1</v>
      </c>
      <c r="N419" s="292">
        <v>1</v>
      </c>
      <c r="O419" s="292">
        <v>1</v>
      </c>
      <c r="P419" s="291" t="s">
        <v>250</v>
      </c>
      <c r="Q419" s="291" t="s">
        <v>66</v>
      </c>
      <c r="R419" s="291" t="s">
        <v>246</v>
      </c>
    </row>
    <row r="420" spans="1:18" x14ac:dyDescent="0.25">
      <c r="A420" s="291" t="s">
        <v>376</v>
      </c>
      <c r="B420" s="291" t="s">
        <v>375</v>
      </c>
      <c r="C420" s="292">
        <v>6.5</v>
      </c>
      <c r="D420" s="292">
        <v>0</v>
      </c>
      <c r="E420" s="292">
        <v>0</v>
      </c>
      <c r="F420" s="292">
        <v>0</v>
      </c>
      <c r="G420" s="292">
        <v>0</v>
      </c>
      <c r="H420" s="292">
        <v>6.5</v>
      </c>
      <c r="I420" s="292">
        <v>0</v>
      </c>
      <c r="J420" s="292">
        <v>0</v>
      </c>
      <c r="K420" s="292">
        <v>0</v>
      </c>
      <c r="L420" s="292">
        <v>0</v>
      </c>
      <c r="M420" s="292">
        <v>1</v>
      </c>
      <c r="N420" s="292">
        <v>1</v>
      </c>
      <c r="O420" s="292">
        <v>1</v>
      </c>
      <c r="P420" s="291" t="s">
        <v>250</v>
      </c>
      <c r="Q420" s="291" t="s">
        <v>66</v>
      </c>
      <c r="R420" s="291" t="s">
        <v>246</v>
      </c>
    </row>
    <row r="421" spans="1:18" x14ac:dyDescent="0.25">
      <c r="A421" s="291" t="s">
        <v>374</v>
      </c>
      <c r="B421" s="291" t="s">
        <v>373</v>
      </c>
      <c r="C421" s="292">
        <v>2</v>
      </c>
      <c r="D421" s="292">
        <v>0</v>
      </c>
      <c r="E421" s="292">
        <v>0</v>
      </c>
      <c r="F421" s="292">
        <v>0</v>
      </c>
      <c r="G421" s="292">
        <v>0</v>
      </c>
      <c r="H421" s="292">
        <v>2</v>
      </c>
      <c r="I421" s="292">
        <v>0</v>
      </c>
      <c r="J421" s="292">
        <v>0</v>
      </c>
      <c r="K421" s="292">
        <v>0</v>
      </c>
      <c r="L421" s="292">
        <v>0</v>
      </c>
      <c r="M421" s="292">
        <v>1</v>
      </c>
      <c r="N421" s="292">
        <v>1</v>
      </c>
      <c r="O421" s="292">
        <v>1</v>
      </c>
      <c r="P421" s="291" t="s">
        <v>250</v>
      </c>
      <c r="Q421" s="291" t="s">
        <v>279</v>
      </c>
      <c r="R421" s="291" t="s">
        <v>246</v>
      </c>
    </row>
    <row r="422" spans="1:18" x14ac:dyDescent="0.25">
      <c r="A422" s="291" t="s">
        <v>372</v>
      </c>
      <c r="B422" s="291" t="s">
        <v>371</v>
      </c>
      <c r="C422" s="292">
        <v>4.5</v>
      </c>
      <c r="D422" s="292">
        <v>0</v>
      </c>
      <c r="E422" s="292">
        <v>0</v>
      </c>
      <c r="F422" s="292">
        <v>0</v>
      </c>
      <c r="G422" s="292">
        <v>0</v>
      </c>
      <c r="H422" s="292">
        <v>4.5</v>
      </c>
      <c r="I422" s="292">
        <v>0</v>
      </c>
      <c r="J422" s="292">
        <v>0</v>
      </c>
      <c r="K422" s="292">
        <v>0</v>
      </c>
      <c r="L422" s="292">
        <v>0</v>
      </c>
      <c r="M422" s="292">
        <v>1</v>
      </c>
      <c r="N422" s="292">
        <v>1</v>
      </c>
      <c r="O422" s="292">
        <v>1</v>
      </c>
      <c r="P422" s="291" t="s">
        <v>250</v>
      </c>
      <c r="Q422" s="291" t="s">
        <v>279</v>
      </c>
      <c r="R422" s="291" t="s">
        <v>246</v>
      </c>
    </row>
    <row r="423" spans="1:18" x14ac:dyDescent="0.25">
      <c r="A423" s="291" t="s">
        <v>370</v>
      </c>
      <c r="B423" s="291" t="s">
        <v>369</v>
      </c>
      <c r="C423" s="292">
        <v>0</v>
      </c>
      <c r="D423" s="292">
        <v>0.90002697706222534</v>
      </c>
      <c r="E423" s="292">
        <v>3.1304759979248047</v>
      </c>
      <c r="F423" s="292">
        <v>1.7540520429611206</v>
      </c>
      <c r="G423" s="292">
        <v>2.8620049953460693</v>
      </c>
      <c r="H423" s="292">
        <v>0</v>
      </c>
      <c r="I423" s="292">
        <v>0.90002697706222534</v>
      </c>
      <c r="J423" s="292">
        <v>3.1304759979248047</v>
      </c>
      <c r="K423" s="292">
        <v>1.7540520429611206</v>
      </c>
      <c r="L423" s="292">
        <v>2.8620049953460693</v>
      </c>
      <c r="M423" s="292">
        <v>45.534698486328125</v>
      </c>
      <c r="N423" s="292">
        <v>38.455101013183594</v>
      </c>
      <c r="O423" s="292">
        <v>20.756099700927734</v>
      </c>
      <c r="P423" s="291" t="s">
        <v>250</v>
      </c>
      <c r="Q423" s="291" t="s">
        <v>66</v>
      </c>
      <c r="R423" s="291" t="s">
        <v>246</v>
      </c>
    </row>
    <row r="424" spans="1:18" x14ac:dyDescent="0.25">
      <c r="A424" s="291" t="s">
        <v>368</v>
      </c>
      <c r="B424" s="291" t="s">
        <v>367</v>
      </c>
      <c r="C424" s="292">
        <v>0</v>
      </c>
      <c r="D424" s="292">
        <v>0.90002697706222534</v>
      </c>
      <c r="E424" s="292">
        <v>3.110759973526001</v>
      </c>
      <c r="F424" s="292">
        <v>1.737555980682373</v>
      </c>
      <c r="G424" s="292">
        <v>2.8297209739685059</v>
      </c>
      <c r="H424" s="292">
        <v>0</v>
      </c>
      <c r="I424" s="292">
        <v>0.90002697706222534</v>
      </c>
      <c r="J424" s="292">
        <v>3.110759973526001</v>
      </c>
      <c r="K424" s="292">
        <v>1.737555980682373</v>
      </c>
      <c r="L424" s="292">
        <v>2.8297209739685059</v>
      </c>
      <c r="M424" s="292">
        <v>45.534698486328125</v>
      </c>
      <c r="N424" s="292">
        <v>38.455101013183594</v>
      </c>
      <c r="O424" s="292">
        <v>20.756099700927734</v>
      </c>
      <c r="P424" s="291" t="s">
        <v>250</v>
      </c>
      <c r="Q424" s="291" t="s">
        <v>66</v>
      </c>
      <c r="R424" s="291" t="s">
        <v>246</v>
      </c>
    </row>
    <row r="425" spans="1:18" x14ac:dyDescent="0.25">
      <c r="A425" s="291" t="s">
        <v>366</v>
      </c>
      <c r="B425" s="291" t="s">
        <v>365</v>
      </c>
      <c r="C425" s="292">
        <v>0</v>
      </c>
      <c r="D425" s="292">
        <v>1.2748919725418091</v>
      </c>
      <c r="E425" s="292">
        <v>2.9062108993530273</v>
      </c>
      <c r="F425" s="292">
        <v>3.2475059032440186</v>
      </c>
      <c r="G425" s="292">
        <v>5.9669780731201172</v>
      </c>
      <c r="H425" s="292">
        <v>0</v>
      </c>
      <c r="I425" s="292">
        <v>1.2999999523162842</v>
      </c>
      <c r="J425" s="292">
        <v>5.3000001907348633</v>
      </c>
      <c r="K425" s="292">
        <v>7.3000001907348633</v>
      </c>
      <c r="L425" s="292">
        <v>16.200000762939453</v>
      </c>
      <c r="M425" s="292">
        <v>45.534698486328125</v>
      </c>
      <c r="N425" s="292">
        <v>38.455101013183594</v>
      </c>
      <c r="O425" s="292">
        <v>20.756099700927734</v>
      </c>
      <c r="P425" s="291" t="s">
        <v>250</v>
      </c>
      <c r="Q425" s="291" t="s">
        <v>66</v>
      </c>
      <c r="R425" s="291" t="s">
        <v>246</v>
      </c>
    </row>
    <row r="426" spans="1:18" x14ac:dyDescent="0.25">
      <c r="A426" s="291" t="s">
        <v>364</v>
      </c>
      <c r="B426" s="291" t="s">
        <v>363</v>
      </c>
      <c r="C426" s="292">
        <v>0</v>
      </c>
      <c r="D426" s="292">
        <v>0.90002697706222534</v>
      </c>
      <c r="E426" s="292">
        <v>4.3629012107849121</v>
      </c>
      <c r="F426" s="292">
        <v>2.7958691120147705</v>
      </c>
      <c r="G426" s="292">
        <v>5.1709060668945313</v>
      </c>
      <c r="H426" s="292">
        <v>0</v>
      </c>
      <c r="I426" s="292">
        <v>1.4186149835586548</v>
      </c>
      <c r="J426" s="292">
        <v>5.1986532211303711</v>
      </c>
      <c r="K426" s="292">
        <v>3.5379409790039063</v>
      </c>
      <c r="L426" s="292">
        <v>6.2887101173400879</v>
      </c>
      <c r="M426" s="292">
        <v>45.534698486328125</v>
      </c>
      <c r="N426" s="292">
        <v>38.455101013183594</v>
      </c>
      <c r="O426" s="292">
        <v>20.756099700927734</v>
      </c>
      <c r="P426" s="291" t="s">
        <v>250</v>
      </c>
      <c r="Q426" s="291" t="s">
        <v>66</v>
      </c>
      <c r="R426" s="291" t="s">
        <v>246</v>
      </c>
    </row>
    <row r="427" spans="1:18" x14ac:dyDescent="0.25">
      <c r="A427" s="291" t="s">
        <v>362</v>
      </c>
      <c r="B427" s="291" t="s">
        <v>361</v>
      </c>
      <c r="C427" s="292">
        <v>0</v>
      </c>
      <c r="D427" s="292">
        <v>0.86002147197723389</v>
      </c>
      <c r="E427" s="292">
        <v>3.9031169414520264</v>
      </c>
      <c r="F427" s="292">
        <v>4.9185380935668945</v>
      </c>
      <c r="G427" s="292">
        <v>9.1866722106933594</v>
      </c>
      <c r="H427" s="292">
        <v>0</v>
      </c>
      <c r="I427" s="292">
        <v>1.2748919725418091</v>
      </c>
      <c r="J427" s="292">
        <v>4.5659279823303223</v>
      </c>
      <c r="K427" s="292">
        <v>5.6826291084289551</v>
      </c>
      <c r="L427" s="292">
        <v>10.94573974609375</v>
      </c>
      <c r="M427" s="292">
        <v>45.534698486328125</v>
      </c>
      <c r="N427" s="292">
        <v>38.455101013183594</v>
      </c>
      <c r="O427" s="292">
        <v>20.756099700927734</v>
      </c>
      <c r="P427" s="291" t="s">
        <v>250</v>
      </c>
      <c r="Q427" s="291" t="s">
        <v>66</v>
      </c>
      <c r="R427" s="291" t="s">
        <v>246</v>
      </c>
    </row>
    <row r="428" spans="1:18" x14ac:dyDescent="0.25">
      <c r="A428" s="291" t="s">
        <v>360</v>
      </c>
      <c r="B428" s="291" t="s">
        <v>359</v>
      </c>
      <c r="C428" s="292">
        <v>0</v>
      </c>
      <c r="D428" s="292">
        <v>1.498926043510437</v>
      </c>
      <c r="E428" s="292">
        <v>5.2462019920349121</v>
      </c>
      <c r="F428" s="292">
        <v>6.8054561614990234</v>
      </c>
      <c r="G428" s="292">
        <v>11.299389839172363</v>
      </c>
      <c r="H428" s="292">
        <v>0</v>
      </c>
      <c r="I428" s="292">
        <v>1.8072539567947388</v>
      </c>
      <c r="J428" s="292">
        <v>5.9642410278320313</v>
      </c>
      <c r="K428" s="292">
        <v>7.5686807632446289</v>
      </c>
      <c r="L428" s="292">
        <v>13.582429885864258</v>
      </c>
      <c r="M428" s="292">
        <v>45.534698486328125</v>
      </c>
      <c r="N428" s="292">
        <v>38.455101013183594</v>
      </c>
      <c r="O428" s="292">
        <v>8.0450000762939453</v>
      </c>
      <c r="P428" s="291" t="s">
        <v>250</v>
      </c>
      <c r="Q428" s="291" t="s">
        <v>66</v>
      </c>
      <c r="R428" s="291" t="s">
        <v>246</v>
      </c>
    </row>
    <row r="429" spans="1:18" x14ac:dyDescent="0.25">
      <c r="A429" s="291" t="s">
        <v>358</v>
      </c>
      <c r="B429" s="291" t="s">
        <v>357</v>
      </c>
      <c r="C429" s="292">
        <v>0</v>
      </c>
      <c r="D429" s="292">
        <v>0.86002147197723389</v>
      </c>
      <c r="E429" s="292">
        <v>3.8033149242401123</v>
      </c>
      <c r="F429" s="292">
        <v>4.674293041229248</v>
      </c>
      <c r="G429" s="292">
        <v>7.4029479026794434</v>
      </c>
      <c r="H429" s="292">
        <v>0</v>
      </c>
      <c r="I429" s="292">
        <v>1.2748919725418091</v>
      </c>
      <c r="J429" s="292">
        <v>4.4070038795471191</v>
      </c>
      <c r="K429" s="292">
        <v>5.3751239776611328</v>
      </c>
      <c r="L429" s="292">
        <v>8.8155412673950195</v>
      </c>
      <c r="M429" s="292">
        <v>45.534698486328125</v>
      </c>
      <c r="N429" s="292">
        <v>38.455101013183594</v>
      </c>
      <c r="O429" s="292">
        <v>20.756099700927734</v>
      </c>
      <c r="P429" s="291" t="s">
        <v>250</v>
      </c>
      <c r="Q429" s="291" t="s">
        <v>66</v>
      </c>
      <c r="R429" s="291" t="s">
        <v>246</v>
      </c>
    </row>
    <row r="430" spans="1:18" x14ac:dyDescent="0.25">
      <c r="A430" s="291" t="s">
        <v>356</v>
      </c>
      <c r="B430" s="291" t="s">
        <v>355</v>
      </c>
      <c r="C430" s="292">
        <v>0</v>
      </c>
      <c r="D430" s="292">
        <v>1.2748919725418091</v>
      </c>
      <c r="E430" s="292">
        <v>3.0154540538787842</v>
      </c>
      <c r="F430" s="292">
        <v>3.6459488868713379</v>
      </c>
      <c r="G430" s="292">
        <v>7.2289409637451172</v>
      </c>
      <c r="H430" s="292">
        <v>0</v>
      </c>
      <c r="I430" s="292">
        <v>1.2748919725418091</v>
      </c>
      <c r="J430" s="292">
        <v>3.0154540538787842</v>
      </c>
      <c r="K430" s="292">
        <v>3.6459488868713379</v>
      </c>
      <c r="L430" s="292">
        <v>7.2289409637451172</v>
      </c>
      <c r="M430" s="292">
        <v>45.534698486328125</v>
      </c>
      <c r="N430" s="292">
        <v>38.455101013183594</v>
      </c>
      <c r="O430" s="292">
        <v>20.756099700927734</v>
      </c>
      <c r="P430" s="291" t="s">
        <v>250</v>
      </c>
      <c r="Q430" s="291" t="s">
        <v>66</v>
      </c>
      <c r="R430" s="291" t="s">
        <v>246</v>
      </c>
    </row>
    <row r="431" spans="1:18" x14ac:dyDescent="0.25">
      <c r="A431" s="291" t="s">
        <v>354</v>
      </c>
      <c r="B431" s="291" t="s">
        <v>353</v>
      </c>
      <c r="C431" s="292">
        <v>0</v>
      </c>
      <c r="D431" s="292">
        <v>0.90002697706222534</v>
      </c>
      <c r="E431" s="292">
        <v>4.2210278511047363</v>
      </c>
      <c r="F431" s="292">
        <v>2.6746609210968018</v>
      </c>
      <c r="G431" s="292">
        <v>4.8999109268188477</v>
      </c>
      <c r="H431" s="292">
        <v>0</v>
      </c>
      <c r="I431" s="292">
        <v>1.4186149835586548</v>
      </c>
      <c r="J431" s="292">
        <v>5.0587410926818848</v>
      </c>
      <c r="K431" s="292">
        <v>3.44669508934021</v>
      </c>
      <c r="L431" s="292">
        <v>6.0314760208129883</v>
      </c>
      <c r="M431" s="292">
        <v>45.534698486328125</v>
      </c>
      <c r="N431" s="292">
        <v>38.455101013183594</v>
      </c>
      <c r="O431" s="292">
        <v>20.756099700927734</v>
      </c>
      <c r="P431" s="291" t="s">
        <v>250</v>
      </c>
      <c r="Q431" s="291" t="s">
        <v>66</v>
      </c>
      <c r="R431" s="291" t="s">
        <v>246</v>
      </c>
    </row>
    <row r="432" spans="1:18" x14ac:dyDescent="0.25">
      <c r="A432" s="291" t="s">
        <v>352</v>
      </c>
      <c r="B432" s="291" t="s">
        <v>351</v>
      </c>
      <c r="C432" s="292">
        <v>0</v>
      </c>
      <c r="D432" s="292">
        <v>0.86002147197723389</v>
      </c>
      <c r="E432" s="292">
        <v>3.4954290390014648</v>
      </c>
      <c r="F432" s="292">
        <v>4.4178352355957031</v>
      </c>
      <c r="G432" s="292">
        <v>9.3850069046020508</v>
      </c>
      <c r="H432" s="292">
        <v>0</v>
      </c>
      <c r="I432" s="292">
        <v>1.2748919725418091</v>
      </c>
      <c r="J432" s="292">
        <v>4.1272988319396973</v>
      </c>
      <c r="K432" s="292">
        <v>5.1486978530883789</v>
      </c>
      <c r="L432" s="292">
        <v>11.101180076599121</v>
      </c>
      <c r="M432" s="292">
        <v>45.534698486328125</v>
      </c>
      <c r="N432" s="292">
        <v>38.455101013183594</v>
      </c>
      <c r="O432" s="292">
        <v>20.756099700927734</v>
      </c>
      <c r="P432" s="291" t="s">
        <v>250</v>
      </c>
      <c r="Q432" s="291" t="s">
        <v>66</v>
      </c>
      <c r="R432" s="291" t="s">
        <v>246</v>
      </c>
    </row>
    <row r="433" spans="1:18" x14ac:dyDescent="0.25">
      <c r="A433" s="291" t="s">
        <v>350</v>
      </c>
      <c r="B433" s="291" t="s">
        <v>349</v>
      </c>
      <c r="C433" s="292">
        <v>0</v>
      </c>
      <c r="D433" s="292">
        <v>0.90002697706222534</v>
      </c>
      <c r="E433" s="292">
        <v>3.2014949321746826</v>
      </c>
      <c r="F433" s="292">
        <v>1.8032900094985962</v>
      </c>
      <c r="G433" s="292">
        <v>2.9781579971313477</v>
      </c>
      <c r="H433" s="292">
        <v>0</v>
      </c>
      <c r="I433" s="292">
        <v>0.90002697706222534</v>
      </c>
      <c r="J433" s="292">
        <v>3.2014949321746826</v>
      </c>
      <c r="K433" s="292">
        <v>1.8032900094985962</v>
      </c>
      <c r="L433" s="292">
        <v>2.9781579971313477</v>
      </c>
      <c r="M433" s="292">
        <v>45.534698486328125</v>
      </c>
      <c r="N433" s="292">
        <v>38.455101013183594</v>
      </c>
      <c r="O433" s="292">
        <v>20.756099700927734</v>
      </c>
      <c r="P433" s="291" t="s">
        <v>250</v>
      </c>
      <c r="Q433" s="291" t="s">
        <v>66</v>
      </c>
      <c r="R433" s="291" t="s">
        <v>246</v>
      </c>
    </row>
    <row r="434" spans="1:18" x14ac:dyDescent="0.25">
      <c r="A434" s="291" t="s">
        <v>348</v>
      </c>
      <c r="B434" s="291" t="s">
        <v>347</v>
      </c>
      <c r="C434" s="292">
        <v>0</v>
      </c>
      <c r="D434" s="292">
        <v>1.2748919725418091</v>
      </c>
      <c r="E434" s="292">
        <v>2.976067066192627</v>
      </c>
      <c r="F434" s="292">
        <v>3.3500220775604248</v>
      </c>
      <c r="G434" s="292">
        <v>6.4375529289245605</v>
      </c>
      <c r="H434" s="292">
        <v>0</v>
      </c>
      <c r="I434" s="292">
        <v>1.2999999523162842</v>
      </c>
      <c r="J434" s="292">
        <v>5.3000001907348633</v>
      </c>
      <c r="K434" s="292">
        <v>7.3000001907348633</v>
      </c>
      <c r="L434" s="292">
        <v>16.200000762939453</v>
      </c>
      <c r="M434" s="292">
        <v>45.534698486328125</v>
      </c>
      <c r="N434" s="292">
        <v>38.455101013183594</v>
      </c>
      <c r="O434" s="292">
        <v>20.756099700927734</v>
      </c>
      <c r="P434" s="291" t="s">
        <v>250</v>
      </c>
      <c r="Q434" s="291" t="s">
        <v>66</v>
      </c>
      <c r="R434" s="291" t="s">
        <v>246</v>
      </c>
    </row>
    <row r="435" spans="1:18" x14ac:dyDescent="0.25">
      <c r="A435" s="291" t="s">
        <v>346</v>
      </c>
      <c r="B435" s="291" t="s">
        <v>345</v>
      </c>
      <c r="C435" s="292">
        <v>0</v>
      </c>
      <c r="D435" s="292">
        <v>0.86002147197723389</v>
      </c>
      <c r="E435" s="292">
        <v>3.6842620372772217</v>
      </c>
      <c r="F435" s="292">
        <v>4.6931881904602051</v>
      </c>
      <c r="G435" s="292">
        <v>8.3761930465698242</v>
      </c>
      <c r="H435" s="292">
        <v>0</v>
      </c>
      <c r="I435" s="292">
        <v>1.2748919725418091</v>
      </c>
      <c r="J435" s="292">
        <v>4.3501601219177246</v>
      </c>
      <c r="K435" s="292">
        <v>5.4661822319030762</v>
      </c>
      <c r="L435" s="292">
        <v>10.21150016784668</v>
      </c>
      <c r="M435" s="292">
        <v>45.534698486328125</v>
      </c>
      <c r="N435" s="292">
        <v>38.455101013183594</v>
      </c>
      <c r="O435" s="292">
        <v>20.756099700927734</v>
      </c>
      <c r="P435" s="291" t="s">
        <v>250</v>
      </c>
      <c r="Q435" s="291" t="s">
        <v>66</v>
      </c>
      <c r="R435" s="291" t="s">
        <v>246</v>
      </c>
    </row>
    <row r="436" spans="1:18" x14ac:dyDescent="0.25">
      <c r="A436" s="291" t="s">
        <v>344</v>
      </c>
      <c r="B436" s="291" t="s">
        <v>343</v>
      </c>
      <c r="C436" s="292">
        <v>39</v>
      </c>
      <c r="D436" s="292">
        <v>39</v>
      </c>
      <c r="E436" s="292">
        <v>39</v>
      </c>
      <c r="F436" s="292">
        <v>39</v>
      </c>
      <c r="G436" s="292">
        <v>39</v>
      </c>
      <c r="H436" s="292">
        <v>39</v>
      </c>
      <c r="I436" s="292">
        <v>39</v>
      </c>
      <c r="J436" s="292">
        <v>39</v>
      </c>
      <c r="K436" s="292">
        <v>39</v>
      </c>
      <c r="L436" s="292">
        <v>39</v>
      </c>
      <c r="M436" s="292">
        <v>1</v>
      </c>
      <c r="N436" s="292">
        <v>1</v>
      </c>
      <c r="O436" s="292">
        <v>1</v>
      </c>
      <c r="P436" s="291" t="s">
        <v>250</v>
      </c>
      <c r="Q436" s="291" t="s">
        <v>286</v>
      </c>
      <c r="R436" s="291" t="s">
        <v>246</v>
      </c>
    </row>
    <row r="437" spans="1:18" x14ac:dyDescent="0.25">
      <c r="A437" s="291" t="s">
        <v>342</v>
      </c>
      <c r="B437" s="291" t="s">
        <v>341</v>
      </c>
      <c r="C437" s="292">
        <v>73</v>
      </c>
      <c r="D437" s="292">
        <v>73</v>
      </c>
      <c r="E437" s="292">
        <v>73</v>
      </c>
      <c r="F437" s="292">
        <v>73</v>
      </c>
      <c r="G437" s="292">
        <v>73</v>
      </c>
      <c r="H437" s="292">
        <v>73</v>
      </c>
      <c r="I437" s="292">
        <v>73</v>
      </c>
      <c r="J437" s="292">
        <v>73</v>
      </c>
      <c r="K437" s="292">
        <v>73</v>
      </c>
      <c r="L437" s="292">
        <v>73</v>
      </c>
      <c r="M437" s="292">
        <v>1</v>
      </c>
      <c r="N437" s="292">
        <v>1</v>
      </c>
      <c r="O437" s="292">
        <v>1</v>
      </c>
      <c r="P437" s="291" t="s">
        <v>250</v>
      </c>
      <c r="Q437" s="291" t="s">
        <v>286</v>
      </c>
      <c r="R437" s="291" t="s">
        <v>246</v>
      </c>
    </row>
    <row r="438" spans="1:18" x14ac:dyDescent="0.25">
      <c r="A438" s="291" t="s">
        <v>340</v>
      </c>
      <c r="B438" s="291" t="s">
        <v>339</v>
      </c>
      <c r="C438" s="292">
        <v>92.5</v>
      </c>
      <c r="D438" s="292">
        <v>92.5</v>
      </c>
      <c r="E438" s="292">
        <v>92.5</v>
      </c>
      <c r="F438" s="292">
        <v>92.5</v>
      </c>
      <c r="G438" s="292">
        <v>92.5</v>
      </c>
      <c r="H438" s="292">
        <v>92.5</v>
      </c>
      <c r="I438" s="292">
        <v>92.5</v>
      </c>
      <c r="J438" s="292">
        <v>92.5</v>
      </c>
      <c r="K438" s="292">
        <v>92.5</v>
      </c>
      <c r="L438" s="292">
        <v>92.5</v>
      </c>
      <c r="M438" s="292">
        <v>1</v>
      </c>
      <c r="N438" s="292">
        <v>1</v>
      </c>
      <c r="O438" s="292">
        <v>1</v>
      </c>
      <c r="P438" s="291" t="s">
        <v>250</v>
      </c>
      <c r="Q438" s="291" t="s">
        <v>66</v>
      </c>
      <c r="R438" s="291" t="s">
        <v>246</v>
      </c>
    </row>
    <row r="439" spans="1:18" x14ac:dyDescent="0.25">
      <c r="A439" s="291" t="s">
        <v>338</v>
      </c>
      <c r="B439" s="291" t="s">
        <v>337</v>
      </c>
      <c r="C439" s="292">
        <v>2.5999999046325684</v>
      </c>
      <c r="D439" s="292">
        <v>0</v>
      </c>
      <c r="E439" s="292">
        <v>0</v>
      </c>
      <c r="F439" s="292">
        <v>0</v>
      </c>
      <c r="G439" s="292">
        <v>0</v>
      </c>
      <c r="H439" s="292">
        <v>2.5999999046325684</v>
      </c>
      <c r="I439" s="292">
        <v>0</v>
      </c>
      <c r="J439" s="292">
        <v>0</v>
      </c>
      <c r="K439" s="292">
        <v>0</v>
      </c>
      <c r="L439" s="292">
        <v>0</v>
      </c>
      <c r="M439" s="292">
        <v>1</v>
      </c>
      <c r="N439" s="292">
        <v>1</v>
      </c>
      <c r="O439" s="292">
        <v>1</v>
      </c>
      <c r="P439" s="291" t="s">
        <v>250</v>
      </c>
      <c r="Q439" s="291" t="s">
        <v>279</v>
      </c>
      <c r="R439" s="291" t="s">
        <v>246</v>
      </c>
    </row>
    <row r="440" spans="1:18" x14ac:dyDescent="0.25">
      <c r="A440" s="291" t="s">
        <v>336</v>
      </c>
      <c r="B440" s="291" t="s">
        <v>335</v>
      </c>
      <c r="C440" s="292">
        <v>0</v>
      </c>
      <c r="D440" s="292">
        <v>0.93000000715255737</v>
      </c>
      <c r="E440" s="292">
        <v>3</v>
      </c>
      <c r="F440" s="292">
        <v>3.7599999904632568</v>
      </c>
      <c r="G440" s="292">
        <v>6.8499999046325684</v>
      </c>
      <c r="H440" s="292">
        <v>0</v>
      </c>
      <c r="I440" s="292">
        <v>1.2999999523162842</v>
      </c>
      <c r="J440" s="292">
        <v>5.3000001907348633</v>
      </c>
      <c r="K440" s="292">
        <v>7.3000001907348633</v>
      </c>
      <c r="L440" s="292">
        <v>16.200000762939453</v>
      </c>
      <c r="M440" s="292">
        <v>45.534698486328125</v>
      </c>
      <c r="N440" s="292">
        <v>38.455101013183594</v>
      </c>
      <c r="O440" s="292">
        <v>20.756099700927734</v>
      </c>
      <c r="P440" s="291" t="s">
        <v>250</v>
      </c>
      <c r="Q440" s="291" t="s">
        <v>66</v>
      </c>
      <c r="R440" s="291" t="s">
        <v>246</v>
      </c>
    </row>
    <row r="441" spans="1:18" x14ac:dyDescent="0.25">
      <c r="A441" s="291" t="s">
        <v>334</v>
      </c>
      <c r="B441" s="291" t="s">
        <v>333</v>
      </c>
      <c r="C441" s="292">
        <v>0</v>
      </c>
      <c r="D441" s="292">
        <v>1.3609009981155396</v>
      </c>
      <c r="E441" s="292">
        <v>4.1062688827514648</v>
      </c>
      <c r="F441" s="292">
        <v>2.4919490814208984</v>
      </c>
      <c r="G441" s="292">
        <v>4.0578279495239258</v>
      </c>
      <c r="H441" s="292">
        <v>0</v>
      </c>
      <c r="I441" s="292">
        <v>1.7780499458312988</v>
      </c>
      <c r="J441" s="292">
        <v>4.6337709426879883</v>
      </c>
      <c r="K441" s="292">
        <v>3.2554330825805664</v>
      </c>
      <c r="L441" s="292">
        <v>4.6655330657958984</v>
      </c>
      <c r="M441" s="292">
        <v>45.534698486328125</v>
      </c>
      <c r="N441" s="292">
        <v>38.455101013183594</v>
      </c>
      <c r="O441" s="292">
        <v>20.756099700927734</v>
      </c>
      <c r="P441" s="291" t="s">
        <v>250</v>
      </c>
      <c r="Q441" s="291" t="s">
        <v>66</v>
      </c>
      <c r="R441" s="291" t="s">
        <v>246</v>
      </c>
    </row>
    <row r="442" spans="1:18" x14ac:dyDescent="0.25">
      <c r="A442" s="291" t="s">
        <v>332</v>
      </c>
      <c r="B442" s="291" t="s">
        <v>331</v>
      </c>
      <c r="C442" s="292">
        <v>0</v>
      </c>
      <c r="D442" s="292">
        <v>0.81002157926559448</v>
      </c>
      <c r="E442" s="292">
        <v>3.9540059566497803</v>
      </c>
      <c r="F442" s="292">
        <v>2.4958798885345459</v>
      </c>
      <c r="G442" s="292">
        <v>5.1328368186950684</v>
      </c>
      <c r="H442" s="292">
        <v>0</v>
      </c>
      <c r="I442" s="292">
        <v>1.047091007232666</v>
      </c>
      <c r="J442" s="292">
        <v>4.470757007598877</v>
      </c>
      <c r="K442" s="292">
        <v>2.9380710124969482</v>
      </c>
      <c r="L442" s="292">
        <v>5.876284122467041</v>
      </c>
      <c r="M442" s="292">
        <v>45.534698486328125</v>
      </c>
      <c r="N442" s="292">
        <v>38.455101013183594</v>
      </c>
      <c r="O442" s="292">
        <v>8.0450000762939453</v>
      </c>
      <c r="P442" s="291" t="s">
        <v>250</v>
      </c>
      <c r="Q442" s="291" t="s">
        <v>66</v>
      </c>
      <c r="R442" s="291" t="s">
        <v>246</v>
      </c>
    </row>
    <row r="443" spans="1:18" x14ac:dyDescent="0.25">
      <c r="A443" s="291" t="s">
        <v>330</v>
      </c>
      <c r="B443" s="291" t="s">
        <v>329</v>
      </c>
      <c r="C443" s="292">
        <v>0</v>
      </c>
      <c r="D443" s="292">
        <v>0.81002157926559448</v>
      </c>
      <c r="E443" s="292">
        <v>3.9540059566497803</v>
      </c>
      <c r="F443" s="292">
        <v>2.4958798885345459</v>
      </c>
      <c r="G443" s="292">
        <v>5.1328368186950684</v>
      </c>
      <c r="H443" s="292">
        <v>0</v>
      </c>
      <c r="I443" s="292">
        <v>1.047091007232666</v>
      </c>
      <c r="J443" s="292">
        <v>4.470757007598877</v>
      </c>
      <c r="K443" s="292">
        <v>2.9380710124969482</v>
      </c>
      <c r="L443" s="292">
        <v>5.876284122467041</v>
      </c>
      <c r="M443" s="292">
        <v>45.534698486328125</v>
      </c>
      <c r="N443" s="292">
        <v>38.455101013183594</v>
      </c>
      <c r="O443" s="292">
        <v>8.0450000762939453</v>
      </c>
      <c r="P443" s="291" t="s">
        <v>250</v>
      </c>
      <c r="Q443" s="291" t="s">
        <v>66</v>
      </c>
      <c r="R443" s="291" t="s">
        <v>246</v>
      </c>
    </row>
    <row r="444" spans="1:18" x14ac:dyDescent="0.25">
      <c r="A444" s="291" t="s">
        <v>328</v>
      </c>
      <c r="B444" s="291" t="s">
        <v>327</v>
      </c>
      <c r="C444" s="292">
        <v>0</v>
      </c>
      <c r="D444" s="292">
        <v>1.7910000085830688</v>
      </c>
      <c r="E444" s="292">
        <v>2.0895500183105469</v>
      </c>
      <c r="F444" s="292">
        <v>2.3880600929260254</v>
      </c>
      <c r="G444" s="292">
        <v>5.9701499938964844</v>
      </c>
      <c r="H444" s="292">
        <v>0</v>
      </c>
      <c r="I444" s="292">
        <v>1.7910000085830688</v>
      </c>
      <c r="J444" s="292">
        <v>2.0895500183105469</v>
      </c>
      <c r="K444" s="292">
        <v>2.3880600929260254</v>
      </c>
      <c r="L444" s="292">
        <v>5.9701499938964844</v>
      </c>
      <c r="M444" s="292">
        <v>1</v>
      </c>
      <c r="N444" s="292">
        <v>1</v>
      </c>
      <c r="O444" s="292">
        <v>1</v>
      </c>
      <c r="P444" s="291" t="s">
        <v>247</v>
      </c>
      <c r="Q444" s="291" t="s">
        <v>66</v>
      </c>
      <c r="R444" s="291" t="s">
        <v>246</v>
      </c>
    </row>
    <row r="445" spans="1:18" x14ac:dyDescent="0.25">
      <c r="A445" s="291" t="s">
        <v>326</v>
      </c>
      <c r="B445" s="291" t="s">
        <v>325</v>
      </c>
      <c r="C445" s="292">
        <v>0</v>
      </c>
      <c r="D445" s="292">
        <v>119.40299987792969</v>
      </c>
      <c r="E445" s="292">
        <v>293.88101196289062</v>
      </c>
      <c r="F445" s="292">
        <v>314.92498779296875</v>
      </c>
      <c r="G445" s="292">
        <v>378.35800170898437</v>
      </c>
      <c r="H445" s="292">
        <v>0</v>
      </c>
      <c r="I445" s="292">
        <v>119.40299987792969</v>
      </c>
      <c r="J445" s="292">
        <v>293.88101196289062</v>
      </c>
      <c r="K445" s="292">
        <v>314.92498779296875</v>
      </c>
      <c r="L445" s="292">
        <v>378.35800170898437</v>
      </c>
      <c r="M445" s="292">
        <v>1</v>
      </c>
      <c r="N445" s="292">
        <v>1</v>
      </c>
      <c r="O445" s="292">
        <v>1</v>
      </c>
      <c r="P445" s="291" t="s">
        <v>247</v>
      </c>
      <c r="Q445" s="291" t="s">
        <v>66</v>
      </c>
      <c r="R445" s="291" t="s">
        <v>246</v>
      </c>
    </row>
    <row r="446" spans="1:18" x14ac:dyDescent="0.25">
      <c r="A446" s="291" t="s">
        <v>324</v>
      </c>
      <c r="B446" s="291" t="s">
        <v>323</v>
      </c>
      <c r="C446" s="292">
        <v>0</v>
      </c>
      <c r="D446" s="292">
        <v>2.5</v>
      </c>
      <c r="E446" s="292">
        <v>2.5</v>
      </c>
      <c r="F446" s="292">
        <v>2.5</v>
      </c>
      <c r="G446" s="292">
        <v>2.5</v>
      </c>
      <c r="H446" s="292">
        <v>0</v>
      </c>
      <c r="I446" s="292">
        <v>2.5</v>
      </c>
      <c r="J446" s="292">
        <v>2.5</v>
      </c>
      <c r="K446" s="292">
        <v>2.5</v>
      </c>
      <c r="L446" s="292">
        <v>2.5</v>
      </c>
      <c r="M446" s="292">
        <v>1</v>
      </c>
      <c r="N446" s="292">
        <v>1</v>
      </c>
      <c r="O446" s="292">
        <v>1</v>
      </c>
      <c r="P446" s="291" t="s">
        <v>247</v>
      </c>
      <c r="Q446" s="291" t="s">
        <v>66</v>
      </c>
      <c r="R446" s="291" t="s">
        <v>246</v>
      </c>
    </row>
    <row r="447" spans="1:18" x14ac:dyDescent="0.25">
      <c r="A447" s="291" t="s">
        <v>322</v>
      </c>
      <c r="B447" s="291" t="s">
        <v>321</v>
      </c>
      <c r="C447" s="292">
        <v>0</v>
      </c>
      <c r="D447" s="292">
        <v>3.7999999523162842</v>
      </c>
      <c r="E447" s="292">
        <v>35.099998474121094</v>
      </c>
      <c r="F447" s="292">
        <v>17.100000381469727</v>
      </c>
      <c r="G447" s="292">
        <v>16.200000762939453</v>
      </c>
      <c r="H447" s="292">
        <v>0</v>
      </c>
      <c r="I447" s="292">
        <v>3.7999999523162842</v>
      </c>
      <c r="J447" s="292">
        <v>35.099998474121094</v>
      </c>
      <c r="K447" s="292">
        <v>17.100000381469727</v>
      </c>
      <c r="L447" s="292">
        <v>16.200000762939453</v>
      </c>
      <c r="M447" s="292">
        <v>1</v>
      </c>
      <c r="N447" s="292">
        <v>1</v>
      </c>
      <c r="O447" s="292">
        <v>1</v>
      </c>
      <c r="P447" s="291" t="s">
        <v>250</v>
      </c>
      <c r="Q447" s="291" t="s">
        <v>66</v>
      </c>
      <c r="R447" s="291" t="s">
        <v>246</v>
      </c>
    </row>
    <row r="448" spans="1:18" x14ac:dyDescent="0.25">
      <c r="A448" s="291" t="s">
        <v>320</v>
      </c>
      <c r="B448" s="291" t="s">
        <v>319</v>
      </c>
      <c r="C448" s="292">
        <v>0</v>
      </c>
      <c r="D448" s="292">
        <v>1.7910000085830688</v>
      </c>
      <c r="E448" s="292">
        <v>2.0895500183105469</v>
      </c>
      <c r="F448" s="292">
        <v>2.3880600929260254</v>
      </c>
      <c r="G448" s="292">
        <v>5.9701499938964844</v>
      </c>
      <c r="H448" s="292">
        <v>0</v>
      </c>
      <c r="I448" s="292">
        <v>1.7910000085830688</v>
      </c>
      <c r="J448" s="292">
        <v>2.0895500183105469</v>
      </c>
      <c r="K448" s="292">
        <v>2.3880600929260254</v>
      </c>
      <c r="L448" s="292">
        <v>5.9701499938964844</v>
      </c>
      <c r="M448" s="292">
        <v>1</v>
      </c>
      <c r="N448" s="292">
        <v>1</v>
      </c>
      <c r="O448" s="292">
        <v>1</v>
      </c>
      <c r="P448" s="291" t="s">
        <v>247</v>
      </c>
      <c r="Q448" s="291" t="s">
        <v>66</v>
      </c>
      <c r="R448" s="291" t="s">
        <v>246</v>
      </c>
    </row>
    <row r="449" spans="1:18" x14ac:dyDescent="0.25">
      <c r="A449" s="291" t="s">
        <v>318</v>
      </c>
      <c r="B449" s="291" t="s">
        <v>317</v>
      </c>
      <c r="C449" s="292">
        <v>0</v>
      </c>
      <c r="D449" s="292">
        <v>1.3567110300064087</v>
      </c>
      <c r="E449" s="292">
        <v>3.5954179763793945</v>
      </c>
      <c r="F449" s="292">
        <v>2.943897008895874</v>
      </c>
      <c r="G449" s="292">
        <v>3.7330710887908936</v>
      </c>
      <c r="H449" s="292">
        <v>0</v>
      </c>
      <c r="I449" s="292">
        <v>1.3567110300064087</v>
      </c>
      <c r="J449" s="292">
        <v>3.6443300247192383</v>
      </c>
      <c r="K449" s="292">
        <v>3.0150699615478516</v>
      </c>
      <c r="L449" s="292">
        <v>3.924191951751709</v>
      </c>
      <c r="M449" s="292">
        <v>45.534698486328125</v>
      </c>
      <c r="N449" s="292">
        <v>38.455101013183594</v>
      </c>
      <c r="O449" s="292">
        <v>20.756099700927734</v>
      </c>
      <c r="P449" s="291" t="s">
        <v>250</v>
      </c>
      <c r="Q449" s="291" t="s">
        <v>66</v>
      </c>
      <c r="R449" s="291" t="s">
        <v>246</v>
      </c>
    </row>
    <row r="450" spans="1:18" x14ac:dyDescent="0.25">
      <c r="A450" s="291" t="s">
        <v>316</v>
      </c>
      <c r="B450" s="291" t="s">
        <v>315</v>
      </c>
      <c r="C450" s="292">
        <v>0</v>
      </c>
      <c r="D450" s="292">
        <v>1.3886309862136841</v>
      </c>
      <c r="E450" s="292">
        <v>2.8636538982391357</v>
      </c>
      <c r="F450" s="292">
        <v>2.6373300552368164</v>
      </c>
      <c r="G450" s="292">
        <v>2.7671539783477783</v>
      </c>
      <c r="H450" s="292">
        <v>0</v>
      </c>
      <c r="I450" s="292">
        <v>1.3886309862136841</v>
      </c>
      <c r="J450" s="292">
        <v>3.3112039566040039</v>
      </c>
      <c r="K450" s="292">
        <v>2.693943977355957</v>
      </c>
      <c r="L450" s="292">
        <v>3.224419116973877</v>
      </c>
      <c r="M450" s="292">
        <v>45.534698486328125</v>
      </c>
      <c r="N450" s="292">
        <v>38.455101013183594</v>
      </c>
      <c r="O450" s="292">
        <v>20.756099700927734</v>
      </c>
      <c r="P450" s="291" t="s">
        <v>250</v>
      </c>
      <c r="Q450" s="291" t="s">
        <v>66</v>
      </c>
      <c r="R450" s="291" t="s">
        <v>246</v>
      </c>
    </row>
    <row r="451" spans="1:18" x14ac:dyDescent="0.25">
      <c r="A451" s="291" t="s">
        <v>314</v>
      </c>
      <c r="B451" s="291" t="s">
        <v>313</v>
      </c>
      <c r="C451" s="292">
        <v>0</v>
      </c>
      <c r="D451" s="292">
        <v>112.38800048828125</v>
      </c>
      <c r="E451" s="292">
        <v>344.02999877929687</v>
      </c>
      <c r="F451" s="292">
        <v>453.58200073242187</v>
      </c>
      <c r="G451" s="292">
        <v>517.16400146484375</v>
      </c>
      <c r="H451" s="292">
        <v>0</v>
      </c>
      <c r="I451" s="292">
        <v>112.38800048828125</v>
      </c>
      <c r="J451" s="292">
        <v>344.02999877929687</v>
      </c>
      <c r="K451" s="292">
        <v>453.58200073242187</v>
      </c>
      <c r="L451" s="292">
        <v>517.16400146484375</v>
      </c>
      <c r="M451" s="292">
        <v>1</v>
      </c>
      <c r="N451" s="292">
        <v>1</v>
      </c>
      <c r="O451" s="292">
        <v>1</v>
      </c>
      <c r="P451" s="291" t="s">
        <v>247</v>
      </c>
      <c r="Q451" s="291" t="s">
        <v>66</v>
      </c>
      <c r="R451" s="291" t="s">
        <v>246</v>
      </c>
    </row>
    <row r="452" spans="1:18" x14ac:dyDescent="0.25">
      <c r="A452" s="291" t="s">
        <v>312</v>
      </c>
      <c r="B452" s="291" t="s">
        <v>311</v>
      </c>
      <c r="C452" s="292">
        <v>0</v>
      </c>
      <c r="D452" s="292">
        <v>54.029899597167969</v>
      </c>
      <c r="E452" s="292">
        <v>123.13400268554687</v>
      </c>
      <c r="F452" s="292">
        <v>162.83599853515625</v>
      </c>
      <c r="G452" s="292">
        <v>206.71600341796875</v>
      </c>
      <c r="H452" s="292">
        <v>0</v>
      </c>
      <c r="I452" s="292">
        <v>54.029899597167969</v>
      </c>
      <c r="J452" s="292">
        <v>123.13400268554687</v>
      </c>
      <c r="K452" s="292">
        <v>162.83599853515625</v>
      </c>
      <c r="L452" s="292">
        <v>206.71600341796875</v>
      </c>
      <c r="M452" s="292">
        <v>1</v>
      </c>
      <c r="N452" s="292">
        <v>1</v>
      </c>
      <c r="O452" s="292">
        <v>1</v>
      </c>
      <c r="P452" s="291" t="s">
        <v>247</v>
      </c>
      <c r="Q452" s="291" t="s">
        <v>66</v>
      </c>
      <c r="R452" s="291" t="s">
        <v>246</v>
      </c>
    </row>
    <row r="453" spans="1:18" x14ac:dyDescent="0.25">
      <c r="A453" s="291" t="s">
        <v>310</v>
      </c>
      <c r="B453" s="291" t="s">
        <v>309</v>
      </c>
      <c r="C453" s="292">
        <v>0</v>
      </c>
      <c r="D453" s="292">
        <v>13.300000190734863</v>
      </c>
      <c r="E453" s="292">
        <v>56.900001525878906</v>
      </c>
      <c r="F453" s="292">
        <v>38.799999237060547</v>
      </c>
      <c r="G453" s="292">
        <v>39</v>
      </c>
      <c r="H453" s="292">
        <v>0</v>
      </c>
      <c r="I453" s="292">
        <v>13.300000190734863</v>
      </c>
      <c r="J453" s="292">
        <v>56.900001525878906</v>
      </c>
      <c r="K453" s="292">
        <v>38.799999237060547</v>
      </c>
      <c r="L453" s="292">
        <v>39</v>
      </c>
      <c r="M453" s="292">
        <v>1</v>
      </c>
      <c r="N453" s="292">
        <v>1</v>
      </c>
      <c r="O453" s="292">
        <v>1</v>
      </c>
      <c r="P453" s="291" t="s">
        <v>250</v>
      </c>
      <c r="Q453" s="291" t="s">
        <v>66</v>
      </c>
      <c r="R453" s="291" t="s">
        <v>246</v>
      </c>
    </row>
    <row r="454" spans="1:18" x14ac:dyDescent="0.25">
      <c r="A454" s="291" t="s">
        <v>308</v>
      </c>
      <c r="B454" s="291" t="s">
        <v>307</v>
      </c>
      <c r="C454" s="292">
        <v>0</v>
      </c>
      <c r="D454" s="292">
        <v>0.86000001430511475</v>
      </c>
      <c r="E454" s="292">
        <v>5.8899998664855957</v>
      </c>
      <c r="F454" s="292">
        <v>5.6100001335144043</v>
      </c>
      <c r="G454" s="292">
        <v>5.6100001335144043</v>
      </c>
      <c r="H454" s="292">
        <v>0</v>
      </c>
      <c r="I454" s="292">
        <v>1.2000000476837158</v>
      </c>
      <c r="J454" s="292">
        <v>8.1999998092651367</v>
      </c>
      <c r="K454" s="292">
        <v>7.5999999046325684</v>
      </c>
      <c r="L454" s="292">
        <v>7.8000001907348633</v>
      </c>
      <c r="M454" s="292">
        <v>1</v>
      </c>
      <c r="N454" s="292">
        <v>1</v>
      </c>
      <c r="O454" s="292">
        <v>1</v>
      </c>
      <c r="P454" s="291" t="s">
        <v>250</v>
      </c>
      <c r="Q454" s="291" t="s">
        <v>66</v>
      </c>
      <c r="R454" s="291" t="s">
        <v>246</v>
      </c>
    </row>
    <row r="455" spans="1:18" x14ac:dyDescent="0.25">
      <c r="A455" s="291" t="s">
        <v>306</v>
      </c>
      <c r="B455" s="291" t="s">
        <v>305</v>
      </c>
      <c r="C455" s="292">
        <v>0</v>
      </c>
      <c r="D455" s="292">
        <v>0.86000001430511475</v>
      </c>
      <c r="E455" s="292">
        <v>5.8899998664855957</v>
      </c>
      <c r="F455" s="292">
        <v>5.6100001335144043</v>
      </c>
      <c r="G455" s="292">
        <v>5.6100001335144043</v>
      </c>
      <c r="H455" s="292">
        <v>0</v>
      </c>
      <c r="I455" s="292">
        <v>1.2000000476837158</v>
      </c>
      <c r="J455" s="292">
        <v>8.1999998092651367</v>
      </c>
      <c r="K455" s="292">
        <v>7.5999999046325684</v>
      </c>
      <c r="L455" s="292">
        <v>7.8000001907348633</v>
      </c>
      <c r="M455" s="292">
        <v>1</v>
      </c>
      <c r="N455" s="292">
        <v>1</v>
      </c>
      <c r="O455" s="292">
        <v>1</v>
      </c>
      <c r="P455" s="291" t="s">
        <v>250</v>
      </c>
      <c r="Q455" s="291" t="s">
        <v>66</v>
      </c>
      <c r="R455" s="291" t="s">
        <v>246</v>
      </c>
    </row>
    <row r="456" spans="1:18" x14ac:dyDescent="0.25">
      <c r="A456" s="291" t="s">
        <v>304</v>
      </c>
      <c r="B456" s="291" t="s">
        <v>303</v>
      </c>
      <c r="C456" s="292">
        <v>0</v>
      </c>
      <c r="D456" s="292">
        <v>1.1699999570846558</v>
      </c>
      <c r="E456" s="292">
        <v>2.8499999046325684</v>
      </c>
      <c r="F456" s="292">
        <v>3.7599999904632568</v>
      </c>
      <c r="G456" s="292">
        <v>4.5500001907348633</v>
      </c>
      <c r="H456" s="292">
        <v>0</v>
      </c>
      <c r="I456" s="292">
        <v>1.3999999761581421</v>
      </c>
      <c r="J456" s="292">
        <v>4.1999998092651367</v>
      </c>
      <c r="K456" s="292">
        <v>5.0999999046325684</v>
      </c>
      <c r="L456" s="292">
        <v>9.3999996185302734</v>
      </c>
      <c r="M456" s="292">
        <v>45.534698486328125</v>
      </c>
      <c r="N456" s="292">
        <v>38.455101013183594</v>
      </c>
      <c r="O456" s="292">
        <v>20.756099700927734</v>
      </c>
      <c r="P456" s="291" t="s">
        <v>250</v>
      </c>
      <c r="Q456" s="291" t="s">
        <v>66</v>
      </c>
      <c r="R456" s="291" t="s">
        <v>246</v>
      </c>
    </row>
    <row r="457" spans="1:18" x14ac:dyDescent="0.25">
      <c r="A457" s="291" t="s">
        <v>302</v>
      </c>
      <c r="B457" s="291" t="s">
        <v>301</v>
      </c>
      <c r="C457" s="292">
        <v>0</v>
      </c>
      <c r="D457" s="292">
        <v>37.313400268554688</v>
      </c>
      <c r="E457" s="292">
        <v>124.02999877929687</v>
      </c>
      <c r="F457" s="292">
        <v>181.64199829101562</v>
      </c>
      <c r="G457" s="292">
        <v>182.68699645996094</v>
      </c>
      <c r="H457" s="292">
        <v>0</v>
      </c>
      <c r="I457" s="292">
        <v>37.313400268554688</v>
      </c>
      <c r="J457" s="292">
        <v>124.02999877929687</v>
      </c>
      <c r="K457" s="292">
        <v>181.64199829101562</v>
      </c>
      <c r="L457" s="292">
        <v>182.68699645996094</v>
      </c>
      <c r="M457" s="292">
        <v>1</v>
      </c>
      <c r="N457" s="292">
        <v>1</v>
      </c>
      <c r="O457" s="292">
        <v>1</v>
      </c>
      <c r="P457" s="291" t="s">
        <v>247</v>
      </c>
      <c r="Q457" s="291" t="s">
        <v>66</v>
      </c>
      <c r="R457" s="291" t="s">
        <v>246</v>
      </c>
    </row>
    <row r="458" spans="1:18" x14ac:dyDescent="0.25">
      <c r="A458" s="291" t="s">
        <v>300</v>
      </c>
      <c r="B458" s="291" t="s">
        <v>299</v>
      </c>
      <c r="C458" s="292">
        <v>0</v>
      </c>
      <c r="D458" s="292">
        <v>37.313400268554688</v>
      </c>
      <c r="E458" s="292">
        <v>93.430000305175781</v>
      </c>
      <c r="F458" s="292">
        <v>125.6719970703125</v>
      </c>
      <c r="G458" s="292">
        <v>156.71600341796875</v>
      </c>
      <c r="H458" s="292">
        <v>0</v>
      </c>
      <c r="I458" s="292">
        <v>37.313400268554688</v>
      </c>
      <c r="J458" s="292">
        <v>93.430000305175781</v>
      </c>
      <c r="K458" s="292">
        <v>125.6719970703125</v>
      </c>
      <c r="L458" s="292">
        <v>156.71600341796875</v>
      </c>
      <c r="M458" s="292">
        <v>1</v>
      </c>
      <c r="N458" s="292">
        <v>1</v>
      </c>
      <c r="O458" s="292">
        <v>1</v>
      </c>
      <c r="P458" s="291" t="s">
        <v>247</v>
      </c>
      <c r="Q458" s="291" t="s">
        <v>66</v>
      </c>
      <c r="R458" s="291" t="s">
        <v>246</v>
      </c>
    </row>
    <row r="459" spans="1:18" x14ac:dyDescent="0.25">
      <c r="A459" s="291" t="s">
        <v>298</v>
      </c>
      <c r="B459" s="291" t="s">
        <v>297</v>
      </c>
      <c r="C459" s="292">
        <v>0</v>
      </c>
      <c r="D459" s="292">
        <v>37.313400268554688</v>
      </c>
      <c r="E459" s="292">
        <v>122.98500061035156</v>
      </c>
      <c r="F459" s="292">
        <v>182.98500061035156</v>
      </c>
      <c r="G459" s="292">
        <v>187.16400146484375</v>
      </c>
      <c r="H459" s="292">
        <v>0</v>
      </c>
      <c r="I459" s="292">
        <v>37.313400268554688</v>
      </c>
      <c r="J459" s="292">
        <v>122.98500061035156</v>
      </c>
      <c r="K459" s="292">
        <v>182.98500061035156</v>
      </c>
      <c r="L459" s="292">
        <v>187.16400146484375</v>
      </c>
      <c r="M459" s="292">
        <v>1</v>
      </c>
      <c r="N459" s="292">
        <v>1</v>
      </c>
      <c r="O459" s="292">
        <v>1</v>
      </c>
      <c r="P459" s="291" t="s">
        <v>247</v>
      </c>
      <c r="Q459" s="291" t="s">
        <v>66</v>
      </c>
      <c r="R459" s="291" t="s">
        <v>246</v>
      </c>
    </row>
    <row r="460" spans="1:18" x14ac:dyDescent="0.25">
      <c r="A460" s="291" t="s">
        <v>296</v>
      </c>
      <c r="B460" s="291" t="s">
        <v>295</v>
      </c>
      <c r="C460" s="292">
        <v>0</v>
      </c>
      <c r="D460" s="292">
        <v>37.313400268554688</v>
      </c>
      <c r="E460" s="292">
        <v>124.18000030517578</v>
      </c>
      <c r="F460" s="292">
        <v>124.7760009765625</v>
      </c>
      <c r="G460" s="292">
        <v>188.50700378417969</v>
      </c>
      <c r="H460" s="292">
        <v>0</v>
      </c>
      <c r="I460" s="292">
        <v>37.313400268554688</v>
      </c>
      <c r="J460" s="292">
        <v>124.18000030517578</v>
      </c>
      <c r="K460" s="292">
        <v>124.7760009765625</v>
      </c>
      <c r="L460" s="292">
        <v>188.50700378417969</v>
      </c>
      <c r="M460" s="292">
        <v>1</v>
      </c>
      <c r="N460" s="292">
        <v>1</v>
      </c>
      <c r="O460" s="292">
        <v>1</v>
      </c>
      <c r="P460" s="291" t="s">
        <v>247</v>
      </c>
      <c r="Q460" s="291" t="s">
        <v>66</v>
      </c>
      <c r="R460" s="291" t="s">
        <v>246</v>
      </c>
    </row>
    <row r="461" spans="1:18" x14ac:dyDescent="0.25">
      <c r="A461" s="291" t="s">
        <v>294</v>
      </c>
      <c r="B461" s="291" t="s">
        <v>293</v>
      </c>
      <c r="C461" s="292">
        <v>0</v>
      </c>
      <c r="D461" s="292">
        <v>37.313400268554688</v>
      </c>
      <c r="E461" s="292">
        <v>124.18000030517578</v>
      </c>
      <c r="F461" s="292">
        <v>124.77999877929687</v>
      </c>
      <c r="G461" s="292">
        <v>188.50700378417969</v>
      </c>
      <c r="H461" s="292">
        <v>0</v>
      </c>
      <c r="I461" s="292">
        <v>37.313400268554688</v>
      </c>
      <c r="J461" s="292">
        <v>124.18000030517578</v>
      </c>
      <c r="K461" s="292">
        <v>124.77999877929687</v>
      </c>
      <c r="L461" s="292">
        <v>188.50700378417969</v>
      </c>
      <c r="M461" s="292">
        <v>1</v>
      </c>
      <c r="N461" s="292">
        <v>1</v>
      </c>
      <c r="O461" s="292">
        <v>1</v>
      </c>
      <c r="P461" s="291" t="s">
        <v>247</v>
      </c>
      <c r="Q461" s="291" t="s">
        <v>66</v>
      </c>
      <c r="R461" s="291" t="s">
        <v>246</v>
      </c>
    </row>
    <row r="462" spans="1:18" x14ac:dyDescent="0.25">
      <c r="A462" s="291" t="s">
        <v>292</v>
      </c>
      <c r="B462" s="291" t="s">
        <v>291</v>
      </c>
      <c r="C462" s="292">
        <v>63.75</v>
      </c>
      <c r="D462" s="292">
        <v>63.75</v>
      </c>
      <c r="E462" s="292">
        <v>63.75</v>
      </c>
      <c r="F462" s="292">
        <v>63.75</v>
      </c>
      <c r="G462" s="292">
        <v>63.75</v>
      </c>
      <c r="H462" s="292">
        <v>63.75</v>
      </c>
      <c r="I462" s="292">
        <v>63.75</v>
      </c>
      <c r="J462" s="292">
        <v>63.75</v>
      </c>
      <c r="K462" s="292">
        <v>63.75</v>
      </c>
      <c r="L462" s="292">
        <v>63.75</v>
      </c>
      <c r="M462" s="292">
        <v>1</v>
      </c>
      <c r="N462" s="292">
        <v>1</v>
      </c>
      <c r="O462" s="292">
        <v>1</v>
      </c>
      <c r="P462" s="291" t="s">
        <v>250</v>
      </c>
      <c r="Q462" s="291" t="s">
        <v>286</v>
      </c>
      <c r="R462" s="291" t="s">
        <v>246</v>
      </c>
    </row>
    <row r="463" spans="1:18" x14ac:dyDescent="0.25">
      <c r="A463" s="291" t="s">
        <v>290</v>
      </c>
      <c r="B463" s="291" t="s">
        <v>289</v>
      </c>
      <c r="C463" s="292">
        <v>0</v>
      </c>
      <c r="D463" s="292">
        <v>1.3886309862136841</v>
      </c>
      <c r="E463" s="292">
        <v>3.1239240169525146</v>
      </c>
      <c r="F463" s="292">
        <v>2.6374890804290771</v>
      </c>
      <c r="G463" s="292">
        <v>2.7384710311889648</v>
      </c>
      <c r="H463" s="292">
        <v>0</v>
      </c>
      <c r="I463" s="292">
        <v>1.3886309862136841</v>
      </c>
      <c r="J463" s="292">
        <v>3.437824010848999</v>
      </c>
      <c r="K463" s="292">
        <v>2.6948630809783936</v>
      </c>
      <c r="L463" s="292">
        <v>3.2209808826446533</v>
      </c>
      <c r="M463" s="292">
        <v>45.534698486328125</v>
      </c>
      <c r="N463" s="292">
        <v>38.455101013183594</v>
      </c>
      <c r="O463" s="292">
        <v>20.756099700927734</v>
      </c>
      <c r="P463" s="291" t="s">
        <v>250</v>
      </c>
      <c r="Q463" s="291" t="s">
        <v>66</v>
      </c>
      <c r="R463" s="291" t="s">
        <v>246</v>
      </c>
    </row>
    <row r="464" spans="1:18" x14ac:dyDescent="0.25">
      <c r="A464" s="291" t="s">
        <v>288</v>
      </c>
      <c r="B464" s="291" t="s">
        <v>287</v>
      </c>
      <c r="C464" s="292">
        <v>1483.27001953125</v>
      </c>
      <c r="D464" s="292">
        <v>1483.27001953125</v>
      </c>
      <c r="E464" s="292">
        <v>1483.27001953125</v>
      </c>
      <c r="F464" s="292">
        <v>1483.27001953125</v>
      </c>
      <c r="G464" s="292">
        <v>1483.27001953125</v>
      </c>
      <c r="H464" s="292">
        <v>1483.27001953125</v>
      </c>
      <c r="I464" s="292">
        <v>1483.27001953125</v>
      </c>
      <c r="J464" s="292">
        <v>1483.27001953125</v>
      </c>
      <c r="K464" s="292">
        <v>1483.27001953125</v>
      </c>
      <c r="L464" s="292">
        <v>1483.27001953125</v>
      </c>
      <c r="M464" s="292">
        <v>1</v>
      </c>
      <c r="N464" s="292">
        <v>1</v>
      </c>
      <c r="O464" s="292">
        <v>1</v>
      </c>
      <c r="P464" s="291" t="s">
        <v>250</v>
      </c>
      <c r="Q464" s="291" t="s">
        <v>286</v>
      </c>
      <c r="R464" s="291" t="s">
        <v>246</v>
      </c>
    </row>
    <row r="465" spans="1:18" x14ac:dyDescent="0.25">
      <c r="A465" s="291" t="s">
        <v>285</v>
      </c>
      <c r="B465" s="291" t="s">
        <v>284</v>
      </c>
      <c r="C465" s="292">
        <v>0</v>
      </c>
      <c r="D465" s="292">
        <v>1.1699999570846558</v>
      </c>
      <c r="E465" s="292">
        <v>2.8499999046325684</v>
      </c>
      <c r="F465" s="292">
        <v>3.7599999904632568</v>
      </c>
      <c r="G465" s="292">
        <v>4.5500001907348633</v>
      </c>
      <c r="H465" s="292">
        <v>0</v>
      </c>
      <c r="I465" s="292">
        <v>1.3999999761581421</v>
      </c>
      <c r="J465" s="292">
        <v>4.1999998092651367</v>
      </c>
      <c r="K465" s="292">
        <v>5.0999999046325684</v>
      </c>
      <c r="L465" s="292">
        <v>9.3999996185302734</v>
      </c>
      <c r="M465" s="292">
        <v>45.534698486328125</v>
      </c>
      <c r="N465" s="292">
        <v>38.455101013183594</v>
      </c>
      <c r="O465" s="292">
        <v>20.756099700927734</v>
      </c>
      <c r="P465" s="291" t="s">
        <v>250</v>
      </c>
      <c r="Q465" s="291" t="s">
        <v>66</v>
      </c>
      <c r="R465" s="291" t="s">
        <v>246</v>
      </c>
    </row>
    <row r="466" spans="1:18" x14ac:dyDescent="0.25">
      <c r="A466" s="291" t="s">
        <v>283</v>
      </c>
      <c r="B466" s="291" t="s">
        <v>282</v>
      </c>
      <c r="C466" s="292">
        <v>0</v>
      </c>
      <c r="D466" s="292">
        <v>1.1699999570846558</v>
      </c>
      <c r="E466" s="292">
        <v>2.8499999046325684</v>
      </c>
      <c r="F466" s="292">
        <v>3.7599999904632568</v>
      </c>
      <c r="G466" s="292">
        <v>4.5500001907348633</v>
      </c>
      <c r="H466" s="292">
        <v>0</v>
      </c>
      <c r="I466" s="292">
        <v>1.3999999761581421</v>
      </c>
      <c r="J466" s="292">
        <v>4.1999998092651367</v>
      </c>
      <c r="K466" s="292">
        <v>5.0999999046325684</v>
      </c>
      <c r="L466" s="292">
        <v>9.3999996185302734</v>
      </c>
      <c r="M466" s="292">
        <v>45.534698486328125</v>
      </c>
      <c r="N466" s="292">
        <v>38.455101013183594</v>
      </c>
      <c r="O466" s="292">
        <v>20.756099700927734</v>
      </c>
      <c r="P466" s="291" t="s">
        <v>250</v>
      </c>
      <c r="Q466" s="291" t="s">
        <v>66</v>
      </c>
      <c r="R466" s="291" t="s">
        <v>246</v>
      </c>
    </row>
    <row r="467" spans="1:18" x14ac:dyDescent="0.25">
      <c r="A467" s="291" t="s">
        <v>281</v>
      </c>
      <c r="B467" s="291" t="s">
        <v>280</v>
      </c>
      <c r="C467" s="292">
        <v>3.2999999523162842</v>
      </c>
      <c r="D467" s="292">
        <v>0</v>
      </c>
      <c r="E467" s="292">
        <v>0</v>
      </c>
      <c r="F467" s="292">
        <v>0</v>
      </c>
      <c r="G467" s="292">
        <v>0</v>
      </c>
      <c r="H467" s="292">
        <v>3.2999999523162842</v>
      </c>
      <c r="I467" s="292">
        <v>0</v>
      </c>
      <c r="J467" s="292">
        <v>0</v>
      </c>
      <c r="K467" s="292">
        <v>0</v>
      </c>
      <c r="L467" s="292">
        <v>0</v>
      </c>
      <c r="M467" s="292">
        <v>1</v>
      </c>
      <c r="N467" s="292">
        <v>1</v>
      </c>
      <c r="O467" s="292">
        <v>1</v>
      </c>
      <c r="P467" s="291" t="s">
        <v>250</v>
      </c>
      <c r="Q467" s="291" t="s">
        <v>279</v>
      </c>
      <c r="R467" s="291" t="s">
        <v>246</v>
      </c>
    </row>
    <row r="468" spans="1:18" x14ac:dyDescent="0.25">
      <c r="A468" s="291" t="s">
        <v>278</v>
      </c>
      <c r="B468" s="291" t="s">
        <v>277</v>
      </c>
      <c r="C468" s="292">
        <v>3.7999999523162842</v>
      </c>
      <c r="D468" s="292">
        <v>0</v>
      </c>
      <c r="E468" s="292">
        <v>0</v>
      </c>
      <c r="F468" s="292">
        <v>0</v>
      </c>
      <c r="G468" s="292">
        <v>0</v>
      </c>
      <c r="H468" s="292">
        <v>3.7999999523162842</v>
      </c>
      <c r="I468" s="292">
        <v>0</v>
      </c>
      <c r="J468" s="292">
        <v>0</v>
      </c>
      <c r="K468" s="292">
        <v>0</v>
      </c>
      <c r="L468" s="292">
        <v>0</v>
      </c>
      <c r="M468" s="292">
        <v>1</v>
      </c>
      <c r="N468" s="292">
        <v>1</v>
      </c>
      <c r="O468" s="292">
        <v>1</v>
      </c>
      <c r="P468" s="291" t="s">
        <v>250</v>
      </c>
      <c r="Q468" s="291" t="s">
        <v>66</v>
      </c>
      <c r="R468" s="291" t="s">
        <v>246</v>
      </c>
    </row>
    <row r="469" spans="1:18" x14ac:dyDescent="0.25">
      <c r="A469" s="291" t="s">
        <v>276</v>
      </c>
      <c r="B469" s="291" t="s">
        <v>275</v>
      </c>
      <c r="C469" s="292">
        <v>0</v>
      </c>
      <c r="D469" s="292">
        <v>1.1699999570846558</v>
      </c>
      <c r="E469" s="292">
        <v>2.8499999046325684</v>
      </c>
      <c r="F469" s="292">
        <v>3.7599999904632568</v>
      </c>
      <c r="G469" s="292">
        <v>4.5500001907348633</v>
      </c>
      <c r="H469" s="292">
        <v>0</v>
      </c>
      <c r="I469" s="292">
        <v>1.7999999523162842</v>
      </c>
      <c r="J469" s="292">
        <v>4.1999998092651367</v>
      </c>
      <c r="K469" s="292">
        <v>4.5500001907348633</v>
      </c>
      <c r="L469" s="292">
        <v>6.3000001907348633</v>
      </c>
      <c r="M469" s="292">
        <v>45.534698486328125</v>
      </c>
      <c r="N469" s="292">
        <v>38.455101013183594</v>
      </c>
      <c r="O469" s="292">
        <v>20.756099700927734</v>
      </c>
      <c r="P469" s="291" t="s">
        <v>250</v>
      </c>
      <c r="Q469" s="291" t="s">
        <v>66</v>
      </c>
      <c r="R469" s="291" t="s">
        <v>246</v>
      </c>
    </row>
    <row r="470" spans="1:18" x14ac:dyDescent="0.25">
      <c r="A470" s="291" t="s">
        <v>274</v>
      </c>
      <c r="B470" s="291" t="s">
        <v>273</v>
      </c>
      <c r="C470" s="292">
        <v>0</v>
      </c>
      <c r="D470" s="292">
        <v>1.3886309862136841</v>
      </c>
      <c r="E470" s="292">
        <v>3.1239240169525146</v>
      </c>
      <c r="F470" s="292">
        <v>2.6374890804290771</v>
      </c>
      <c r="G470" s="292">
        <v>2.7384710311889648</v>
      </c>
      <c r="H470" s="292">
        <v>0</v>
      </c>
      <c r="I470" s="292">
        <v>1.3886309862136841</v>
      </c>
      <c r="J470" s="292">
        <v>3.437824010848999</v>
      </c>
      <c r="K470" s="292">
        <v>2.6948630809783936</v>
      </c>
      <c r="L470" s="292">
        <v>3.2209808826446533</v>
      </c>
      <c r="M470" s="292">
        <v>45.534698486328125</v>
      </c>
      <c r="N470" s="292">
        <v>38.455101013183594</v>
      </c>
      <c r="O470" s="292">
        <v>20.756099700927734</v>
      </c>
      <c r="P470" s="291" t="s">
        <v>250</v>
      </c>
      <c r="Q470" s="291" t="s">
        <v>66</v>
      </c>
      <c r="R470" s="291" t="s">
        <v>246</v>
      </c>
    </row>
    <row r="471" spans="1:18" x14ac:dyDescent="0.25">
      <c r="A471" s="291" t="s">
        <v>272</v>
      </c>
      <c r="B471" s="291" t="s">
        <v>271</v>
      </c>
      <c r="C471" s="292">
        <v>0</v>
      </c>
      <c r="D471" s="292">
        <v>1.666700005531311</v>
      </c>
      <c r="E471" s="292">
        <v>2</v>
      </c>
      <c r="F471" s="292">
        <v>5.8330001831054687</v>
      </c>
      <c r="G471" s="292">
        <v>6.6669998168945313</v>
      </c>
      <c r="H471" s="292">
        <v>0</v>
      </c>
      <c r="I471" s="292">
        <v>1.666700005531311</v>
      </c>
      <c r="J471" s="292">
        <v>2</v>
      </c>
      <c r="K471" s="292">
        <v>5.8330001831054687</v>
      </c>
      <c r="L471" s="292">
        <v>6.6669998168945313</v>
      </c>
      <c r="M471" s="292">
        <v>1</v>
      </c>
      <c r="N471" s="292">
        <v>1</v>
      </c>
      <c r="O471" s="292">
        <v>1</v>
      </c>
      <c r="P471" s="291" t="s">
        <v>247</v>
      </c>
      <c r="Q471" s="291" t="s">
        <v>26</v>
      </c>
      <c r="R471" s="291" t="s">
        <v>246</v>
      </c>
    </row>
    <row r="472" spans="1:18" x14ac:dyDescent="0.25">
      <c r="A472" s="291" t="s">
        <v>270</v>
      </c>
      <c r="B472" s="291" t="s">
        <v>269</v>
      </c>
      <c r="C472" s="292">
        <v>0</v>
      </c>
      <c r="D472" s="292">
        <v>1.1699999570846558</v>
      </c>
      <c r="E472" s="292">
        <v>2.8499999046325684</v>
      </c>
      <c r="F472" s="292">
        <v>3.7599999904632568</v>
      </c>
      <c r="G472" s="292">
        <v>4.5500001907348633</v>
      </c>
      <c r="H472" s="292">
        <v>0</v>
      </c>
      <c r="I472" s="292">
        <v>1.7999999523162842</v>
      </c>
      <c r="J472" s="292">
        <v>4.1999998092651367</v>
      </c>
      <c r="K472" s="292">
        <v>4.5500001907348633</v>
      </c>
      <c r="L472" s="292">
        <v>6.3000001907348633</v>
      </c>
      <c r="M472" s="292">
        <v>45.534698486328125</v>
      </c>
      <c r="N472" s="292">
        <v>38.455101013183594</v>
      </c>
      <c r="O472" s="292">
        <v>20.756099700927734</v>
      </c>
      <c r="P472" s="291" t="s">
        <v>250</v>
      </c>
      <c r="Q472" s="291" t="s">
        <v>66</v>
      </c>
      <c r="R472" s="291" t="s">
        <v>246</v>
      </c>
    </row>
    <row r="473" spans="1:18" x14ac:dyDescent="0.25">
      <c r="A473" s="291" t="s">
        <v>268</v>
      </c>
      <c r="B473" s="291" t="s">
        <v>267</v>
      </c>
      <c r="C473" s="292">
        <v>10</v>
      </c>
      <c r="D473" s="292">
        <v>0</v>
      </c>
      <c r="E473" s="292">
        <v>0</v>
      </c>
      <c r="F473" s="292">
        <v>0</v>
      </c>
      <c r="G473" s="292">
        <v>0</v>
      </c>
      <c r="H473" s="292">
        <v>10</v>
      </c>
      <c r="I473" s="292">
        <v>0</v>
      </c>
      <c r="J473" s="292">
        <v>0</v>
      </c>
      <c r="K473" s="292">
        <v>0</v>
      </c>
      <c r="L473" s="292">
        <v>0</v>
      </c>
      <c r="M473" s="292">
        <v>1</v>
      </c>
      <c r="N473" s="292">
        <v>1</v>
      </c>
      <c r="O473" s="292">
        <v>1</v>
      </c>
      <c r="P473" s="291" t="s">
        <v>250</v>
      </c>
      <c r="Q473" s="291" t="s">
        <v>66</v>
      </c>
      <c r="R473" s="291" t="s">
        <v>246</v>
      </c>
    </row>
    <row r="474" spans="1:18" x14ac:dyDescent="0.25">
      <c r="A474" s="291" t="s">
        <v>266</v>
      </c>
      <c r="B474" s="291" t="s">
        <v>265</v>
      </c>
      <c r="C474" s="292">
        <v>0</v>
      </c>
      <c r="D474" s="292">
        <v>1.1699999570846558</v>
      </c>
      <c r="E474" s="292">
        <v>2.8499999046325684</v>
      </c>
      <c r="F474" s="292">
        <v>3.7599999904632568</v>
      </c>
      <c r="G474" s="292">
        <v>4.5500001907348633</v>
      </c>
      <c r="H474" s="292">
        <v>0</v>
      </c>
      <c r="I474" s="292">
        <v>1.3999999761581421</v>
      </c>
      <c r="J474" s="292">
        <v>4.1999998092651367</v>
      </c>
      <c r="K474" s="292">
        <v>5.0999999046325684</v>
      </c>
      <c r="L474" s="292">
        <v>9.3999996185302734</v>
      </c>
      <c r="M474" s="292">
        <v>45.534698486328125</v>
      </c>
      <c r="N474" s="292">
        <v>38.455101013183594</v>
      </c>
      <c r="O474" s="292">
        <v>20.756099700927734</v>
      </c>
      <c r="P474" s="291" t="s">
        <v>250</v>
      </c>
      <c r="Q474" s="291" t="s">
        <v>66</v>
      </c>
      <c r="R474" s="291" t="s">
        <v>246</v>
      </c>
    </row>
    <row r="475" spans="1:18" x14ac:dyDescent="0.25">
      <c r="A475" s="291" t="s">
        <v>264</v>
      </c>
      <c r="B475" s="291" t="s">
        <v>263</v>
      </c>
      <c r="C475" s="292">
        <v>1.1399999856948853</v>
      </c>
      <c r="D475" s="292">
        <v>0</v>
      </c>
      <c r="E475" s="292">
        <v>0</v>
      </c>
      <c r="F475" s="292">
        <v>0</v>
      </c>
      <c r="G475" s="292">
        <v>0</v>
      </c>
      <c r="H475" s="292">
        <v>1.1399999856948853</v>
      </c>
      <c r="I475" s="292">
        <v>0</v>
      </c>
      <c r="J475" s="292">
        <v>0</v>
      </c>
      <c r="K475" s="292">
        <v>0</v>
      </c>
      <c r="L475" s="292">
        <v>0</v>
      </c>
      <c r="M475" s="292">
        <v>1</v>
      </c>
      <c r="N475" s="292">
        <v>1</v>
      </c>
      <c r="O475" s="292">
        <v>1</v>
      </c>
      <c r="P475" s="291" t="s">
        <v>250</v>
      </c>
      <c r="Q475" s="291" t="s">
        <v>66</v>
      </c>
      <c r="R475" s="291" t="s">
        <v>246</v>
      </c>
    </row>
    <row r="476" spans="1:18" x14ac:dyDescent="0.25">
      <c r="A476" s="291" t="s">
        <v>262</v>
      </c>
      <c r="B476" s="291" t="s">
        <v>261</v>
      </c>
      <c r="C476" s="292">
        <v>5</v>
      </c>
      <c r="D476" s="292">
        <v>0</v>
      </c>
      <c r="E476" s="292">
        <v>0</v>
      </c>
      <c r="F476" s="292">
        <v>0</v>
      </c>
      <c r="G476" s="292">
        <v>0</v>
      </c>
      <c r="H476" s="292">
        <v>5</v>
      </c>
      <c r="I476" s="292">
        <v>0</v>
      </c>
      <c r="J476" s="292">
        <v>0</v>
      </c>
      <c r="K476" s="292">
        <v>0</v>
      </c>
      <c r="L476" s="292">
        <v>0</v>
      </c>
      <c r="M476" s="292">
        <v>1</v>
      </c>
      <c r="N476" s="292">
        <v>1</v>
      </c>
      <c r="O476" s="292">
        <v>1</v>
      </c>
      <c r="P476" s="291" t="s">
        <v>250</v>
      </c>
      <c r="Q476" s="291" t="s">
        <v>66</v>
      </c>
      <c r="R476" s="291" t="s">
        <v>246</v>
      </c>
    </row>
    <row r="477" spans="1:18" x14ac:dyDescent="0.25">
      <c r="A477" s="291" t="s">
        <v>260</v>
      </c>
      <c r="B477" s="291" t="s">
        <v>259</v>
      </c>
      <c r="C477" s="292">
        <v>8.375</v>
      </c>
      <c r="D477" s="292">
        <v>0</v>
      </c>
      <c r="E477" s="292">
        <v>0</v>
      </c>
      <c r="F477" s="292">
        <v>0</v>
      </c>
      <c r="G477" s="292">
        <v>0</v>
      </c>
      <c r="H477" s="292">
        <v>8.375</v>
      </c>
      <c r="I477" s="292">
        <v>0</v>
      </c>
      <c r="J477" s="292">
        <v>0</v>
      </c>
      <c r="K477" s="292">
        <v>0</v>
      </c>
      <c r="L477" s="292">
        <v>0</v>
      </c>
      <c r="M477" s="292">
        <v>1</v>
      </c>
      <c r="N477" s="292">
        <v>1</v>
      </c>
      <c r="O477" s="292">
        <v>1</v>
      </c>
      <c r="P477" s="291" t="s">
        <v>250</v>
      </c>
      <c r="Q477" s="291" t="s">
        <v>66</v>
      </c>
      <c r="R477" s="291" t="s">
        <v>246</v>
      </c>
    </row>
    <row r="478" spans="1:18" x14ac:dyDescent="0.25">
      <c r="A478" s="291" t="s">
        <v>258</v>
      </c>
      <c r="B478" s="291" t="s">
        <v>257</v>
      </c>
      <c r="C478" s="292">
        <v>0</v>
      </c>
      <c r="D478" s="292">
        <v>1.4299999475479126</v>
      </c>
      <c r="E478" s="292">
        <v>7.2100000381469727</v>
      </c>
      <c r="F478" s="292">
        <v>8.9399995803833008</v>
      </c>
      <c r="G478" s="292">
        <v>18.649999618530273</v>
      </c>
      <c r="H478" s="292">
        <v>0</v>
      </c>
      <c r="I478" s="292">
        <v>1.6000000238418579</v>
      </c>
      <c r="J478" s="292">
        <v>3.2999999523162842</v>
      </c>
      <c r="K478" s="292">
        <v>3.2000000476837158</v>
      </c>
      <c r="L478" s="292">
        <v>4.3000001907348633</v>
      </c>
      <c r="M478" s="292">
        <v>45.534698486328125</v>
      </c>
      <c r="N478" s="292">
        <v>38.455101013183594</v>
      </c>
      <c r="O478" s="292">
        <v>20.756099700927734</v>
      </c>
      <c r="P478" s="291" t="s">
        <v>250</v>
      </c>
      <c r="Q478" s="291" t="s">
        <v>66</v>
      </c>
      <c r="R478" s="291" t="s">
        <v>246</v>
      </c>
    </row>
    <row r="479" spans="1:18" x14ac:dyDescent="0.25">
      <c r="A479" s="291" t="s">
        <v>256</v>
      </c>
      <c r="B479" s="291" t="s">
        <v>255</v>
      </c>
      <c r="C479" s="292">
        <v>0</v>
      </c>
      <c r="D479" s="292">
        <v>0.94999998807907104</v>
      </c>
      <c r="E479" s="292">
        <v>8.630000114440918</v>
      </c>
      <c r="F479" s="292">
        <v>11.989999771118164</v>
      </c>
      <c r="G479" s="292">
        <v>11.960000038146973</v>
      </c>
      <c r="H479" s="292">
        <v>0</v>
      </c>
      <c r="I479" s="292">
        <v>1.2999999523162842</v>
      </c>
      <c r="J479" s="292">
        <v>5.3000001907348633</v>
      </c>
      <c r="K479" s="292">
        <v>7.3000001907348633</v>
      </c>
      <c r="L479" s="292">
        <v>16.200000762939453</v>
      </c>
      <c r="M479" s="292">
        <v>45.534698486328125</v>
      </c>
      <c r="N479" s="292">
        <v>38.455101013183594</v>
      </c>
      <c r="O479" s="292">
        <v>8.0450000762939453</v>
      </c>
      <c r="P479" s="291" t="s">
        <v>250</v>
      </c>
      <c r="Q479" s="291" t="s">
        <v>66</v>
      </c>
      <c r="R479" s="291" t="s">
        <v>246</v>
      </c>
    </row>
    <row r="480" spans="1:18" x14ac:dyDescent="0.25">
      <c r="A480" s="291" t="s">
        <v>254</v>
      </c>
      <c r="B480" s="291" t="s">
        <v>253</v>
      </c>
      <c r="C480" s="292">
        <v>0</v>
      </c>
      <c r="D480" s="292">
        <v>0.94999998807907104</v>
      </c>
      <c r="E480" s="292">
        <v>8.630000114440918</v>
      </c>
      <c r="F480" s="292">
        <v>11.989999771118164</v>
      </c>
      <c r="G480" s="292">
        <v>11.960000038146973</v>
      </c>
      <c r="H480" s="292">
        <v>0</v>
      </c>
      <c r="I480" s="292">
        <v>1.2999999523162842</v>
      </c>
      <c r="J480" s="292">
        <v>5.3000001907348633</v>
      </c>
      <c r="K480" s="292">
        <v>7.3000001907348633</v>
      </c>
      <c r="L480" s="292">
        <v>16.200000762939453</v>
      </c>
      <c r="M480" s="292">
        <v>45.534698486328125</v>
      </c>
      <c r="N480" s="292">
        <v>38.455101013183594</v>
      </c>
      <c r="O480" s="292">
        <v>8.0450000762939453</v>
      </c>
      <c r="P480" s="291" t="s">
        <v>250</v>
      </c>
      <c r="Q480" s="291" t="s">
        <v>66</v>
      </c>
      <c r="R480" s="291" t="s">
        <v>246</v>
      </c>
    </row>
    <row r="481" spans="1:18" x14ac:dyDescent="0.25">
      <c r="A481" s="291" t="s">
        <v>252</v>
      </c>
      <c r="B481" s="291" t="s">
        <v>251</v>
      </c>
      <c r="C481" s="292">
        <v>5</v>
      </c>
      <c r="D481" s="292">
        <v>0</v>
      </c>
      <c r="E481" s="292">
        <v>0</v>
      </c>
      <c r="F481" s="292">
        <v>0</v>
      </c>
      <c r="G481" s="292">
        <v>0</v>
      </c>
      <c r="H481" s="292">
        <v>5</v>
      </c>
      <c r="I481" s="292">
        <v>0</v>
      </c>
      <c r="J481" s="292">
        <v>0</v>
      </c>
      <c r="K481" s="292">
        <v>0</v>
      </c>
      <c r="L481" s="292">
        <v>0</v>
      </c>
      <c r="M481" s="292">
        <v>1</v>
      </c>
      <c r="N481" s="292">
        <v>1</v>
      </c>
      <c r="O481" s="292">
        <v>1</v>
      </c>
      <c r="P481" s="291" t="s">
        <v>250</v>
      </c>
      <c r="Q481" s="291" t="s">
        <v>66</v>
      </c>
      <c r="R481" s="291" t="s">
        <v>246</v>
      </c>
    </row>
    <row r="482" spans="1:18" x14ac:dyDescent="0.25">
      <c r="A482" s="291" t="s">
        <v>249</v>
      </c>
      <c r="B482" s="291" t="s">
        <v>248</v>
      </c>
      <c r="C482" s="292">
        <v>0</v>
      </c>
      <c r="D482" s="292">
        <v>89.552200317382813</v>
      </c>
      <c r="E482" s="292">
        <v>119.40299987792969</v>
      </c>
      <c r="F482" s="292">
        <v>138.20899963378906</v>
      </c>
      <c r="G482" s="292">
        <v>238.80599975585937</v>
      </c>
      <c r="H482" s="292">
        <v>0</v>
      </c>
      <c r="I482" s="292">
        <v>89.552200317382813</v>
      </c>
      <c r="J482" s="292">
        <v>119.40299987792969</v>
      </c>
      <c r="K482" s="292">
        <v>138.20899963378906</v>
      </c>
      <c r="L482" s="292">
        <v>238.80599975585937</v>
      </c>
      <c r="M482" s="292">
        <v>1</v>
      </c>
      <c r="N482" s="292">
        <v>1</v>
      </c>
      <c r="O482" s="292">
        <v>1</v>
      </c>
      <c r="P482" s="291" t="s">
        <v>247</v>
      </c>
      <c r="Q482" s="291" t="s">
        <v>66</v>
      </c>
      <c r="R482" s="291" t="s">
        <v>246</v>
      </c>
    </row>
  </sheetData>
  <mergeCells count="1">
    <mergeCell ref="C7:G7"/>
  </mergeCells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cd30840-6c2b-4736-a2b2-0cc357fc7f76" ContentTypeId="0x010100143C5CAB3F0143AC934F114158CCC2C0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e582eccab9e7423b8ba0ea732d4fab72 xmlns="60f414a2-31af-48d2-b326-409029531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LOE 1</TermName>
          <TermId xmlns="http://schemas.microsoft.com/office/infopath/2007/PartnerControls">db0863f4-9801-4058-8716-de455ec2cbca</TermId>
        </TermInfo>
      </Terms>
    </e582eccab9e7423b8ba0ea732d4fab72>
    <TaxCatchAll xmlns="60f414a2-31af-48d2-b326-409029531b25">
      <Value>7</Value>
      <Value>4</Value>
      <Value>2</Value>
      <Value>1</Value>
    </TaxCatchAll>
    <g2742fe84fbb42f594b0acb4a588cc5b xmlns="60f414a2-31af-48d2-b326-409029531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UNCLASSIFIED//FOUO</TermName>
          <TermId xmlns="http://schemas.microsoft.com/office/infopath/2007/PartnerControls">f053cac1-5406-46ef-9c7a-1f5a53d949a6</TermId>
        </TermInfo>
      </Terms>
    </g2742fe84fbb42f594b0acb4a588cc5b>
    <b8cd99e0b93043e4a2965da9033ec255 xmlns="60f414a2-31af-48d2-b326-409029531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3 Years - 6 Years</TermName>
          <TermId xmlns="http://schemas.microsoft.com/office/infopath/2007/PartnerControls">69c440ca-ab7d-4439-9ad1-382405faa6fd</TermId>
        </TermInfo>
      </Terms>
    </b8cd99e0b93043e4a2965da9033ec255>
    <a13797d6b3004cab9d4db10fa7dc4f7d xmlns="60f414a2-31af-48d2-b326-409029531b25">
      <Terms xmlns="http://schemas.microsoft.com/office/infopath/2007/PartnerControls"/>
    </a13797d6b3004cab9d4db10fa7dc4f7d>
    <TaxKeywordTaxHTField xmlns="60f414a2-31af-48d2-b326-409029531b25">
      <Terms xmlns="http://schemas.microsoft.com/office/infopath/2007/PartnerControls"/>
    </TaxKeywordTaxHTField>
    <o7e8e992255546f6a169aeaad4be741b xmlns="60f414a2-31af-48d2-b326-409029531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78c0f552-484c-4f55-85ae-e6ec9be86c69</TermId>
        </TermInfo>
      </Terms>
    </o7e8e992255546f6a169aeaad4be741b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SAREURDocument" ma:contentTypeID="0x010100143C5CAB3F0143AC934F114158CCC2C000392607F2D4EAAA42BE3D7A81E2E74288" ma:contentTypeVersion="0" ma:contentTypeDescription="Create a new document." ma:contentTypeScope="" ma:versionID="6edc72e574fec24869212a5235f6e1a1">
  <xsd:schema xmlns:xsd="http://www.w3.org/2001/XMLSchema" xmlns:xs="http://www.w3.org/2001/XMLSchema" xmlns:p="http://schemas.microsoft.com/office/2006/metadata/properties" xmlns:ns2="60f414a2-31af-48d2-b326-409029531b25" targetNamespace="http://schemas.microsoft.com/office/2006/metadata/properties" ma:root="true" ma:fieldsID="b23fab9d19a7a5e563e02654c2a61b2a" ns2:_="">
    <xsd:import namespace="60f414a2-31af-48d2-b326-409029531b25"/>
    <xsd:element name="properties">
      <xsd:complexType>
        <xsd:sequence>
          <xsd:element name="documentManagement">
            <xsd:complexType>
              <xsd:all>
                <xsd:element ref="ns2:g2742fe84fbb42f594b0acb4a588cc5b" minOccurs="0"/>
                <xsd:element ref="ns2:TaxCatchAll" minOccurs="0"/>
                <xsd:element ref="ns2:TaxCatchAllLabel" minOccurs="0"/>
                <xsd:element ref="ns2:b8cd99e0b93043e4a2965da9033ec255" minOccurs="0"/>
                <xsd:element ref="ns2:o7e8e992255546f6a169aeaad4be741b" minOccurs="0"/>
                <xsd:element ref="ns2:e582eccab9e7423b8ba0ea732d4fab72" minOccurs="0"/>
                <xsd:element ref="ns2:a13797d6b3004cab9d4db10fa7dc4f7d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414a2-31af-48d2-b326-409029531b25" elementFormDefault="qualified">
    <xsd:import namespace="http://schemas.microsoft.com/office/2006/documentManagement/types"/>
    <xsd:import namespace="http://schemas.microsoft.com/office/infopath/2007/PartnerControls"/>
    <xsd:element name="g2742fe84fbb42f594b0acb4a588cc5b" ma:index="8" ma:taxonomy="true" ma:internalName="g2742fe84fbb42f594b0acb4a588cc5b" ma:taxonomyFieldName="Classification" ma:displayName="Classification" ma:default="1;#UNCLASSIFIED//FOUO|f053cac1-5406-46ef-9c7a-1f5a53d949a6" ma:fieldId="{02742fe8-4fbb-42f5-94b0-acb4a588cc5b}" ma:sspId="1cd30840-6c2b-4736-a2b2-0cc357fc7f76" ma:termSetId="7d9f349d-c287-466d-a10f-877ee3cf73e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33928338-2589-48a3-a50c-a95aa6633ebe}" ma:internalName="TaxCatchAll" ma:showField="CatchAllData" ma:web="9cad6822-047b-4db6-8b49-d78578e87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33928338-2589-48a3-a50c-a95aa6633ebe}" ma:internalName="TaxCatchAllLabel" ma:readOnly="true" ma:showField="CatchAllDataLabel" ma:web="9cad6822-047b-4db6-8b49-d78578e87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8cd99e0b93043e4a2965da9033ec255" ma:index="12" ma:taxonomy="true" ma:internalName="b8cd99e0b93043e4a2965da9033ec255" ma:taxonomyFieldName="Disposition" ma:displayName="Disposition" ma:default="2;#3 Years - 6 Years|69c440ca-ab7d-4439-9ad1-382405faa6fd" ma:fieldId="{b8cd99e0-b930-43e4-a296-5da9033ec255}" ma:sspId="1cd30840-6c2b-4736-a2b2-0cc357fc7f76" ma:termSetId="96bad63b-dc9f-4f6f-8a2d-6638969dc3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e8e992255546f6a169aeaad4be741b" ma:index="14" ma:taxonomy="true" ma:internalName="o7e8e992255546f6a169aeaad4be741b" ma:taxonomyFieldName="Organization" ma:displayName="Organization" ma:default="7;#HQ|78c0f552-484c-4f55-85ae-e6ec9be86c69" ma:fieldId="{87e8e992-2555-46f6-a169-aeaad4be741b}" ma:taxonomyMulti="true" ma:sspId="1cd30840-6c2b-4736-a2b2-0cc357fc7f76" ma:termSetId="ef5d9f67-b990-499f-b72c-966b4f7f19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82eccab9e7423b8ba0ea732d4fab72" ma:index="16" ma:taxonomy="true" ma:internalName="e582eccab9e7423b8ba0ea732d4fab72" ma:taxonomyFieldName="LineOfEffort" ma:displayName="LineOfEffort" ma:default="4;#LOE 1|db0863f4-9801-4058-8716-de455ec2cbca" ma:fieldId="{e582ecca-b9e7-423b-8ba0-ea732d4fab72}" ma:taxonomyMulti="true" ma:sspId="1cd30840-6c2b-4736-a2b2-0cc357fc7f76" ma:termSetId="01faf408-b483-4c52-88a9-e9897accea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13797d6b3004cab9d4db10fa7dc4f7d" ma:index="18" nillable="true" ma:taxonomy="true" ma:internalName="a13797d6b3004cab9d4db10fa7dc4f7d" ma:taxonomyFieldName="TrainingExercise" ma:displayName="TrainingExercise" ma:default="" ma:fieldId="{a13797d6-b300-4cab-9d4d-b10fa7dc4f7d}" ma:taxonomyMulti="true" ma:sspId="1cd30840-6c2b-4736-a2b2-0cc357fc7f76" ma:termSetId="293bad79-5826-45b2-b45e-79f6b8234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d04c46d1-6ed9-44ec-9b7d-1ad891b18b7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AD3BC-A4C4-48C6-B1E1-C303FBBCCCC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63DDCF0-55B5-41F6-9A93-B54C63C54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B55CE-1F63-45FD-9569-CD778F77B033}">
  <ds:schemaRefs>
    <ds:schemaRef ds:uri="http://schemas.microsoft.com/office/2006/metadata/properties"/>
    <ds:schemaRef ds:uri="http://schemas.openxmlformats.org/package/2006/metadata/core-properties"/>
    <ds:schemaRef ds:uri="60f414a2-31af-48d2-b326-409029531b25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9AFA74B-1D46-47A4-8F18-29B1FF179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414a2-31af-48d2-b326-409029531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JFE</vt:lpstr>
      <vt:lpstr>CL III Consumption</vt:lpstr>
      <vt:lpstr>Consumption Calculations</vt:lpstr>
      <vt:lpstr>Burn Rate Table</vt:lpstr>
      <vt:lpstr>'Consumption Calculations'!Print_Area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cristian.i.radulescu.mil@mail.mil;john.e.franklin56.mil@mail.mil</dc:creator>
  <cp:lastModifiedBy>1283334500.mil</cp:lastModifiedBy>
  <cp:lastPrinted>2014-07-03T13:02:11Z</cp:lastPrinted>
  <dcterms:created xsi:type="dcterms:W3CDTF">2002-06-08T12:58:11Z</dcterms:created>
  <dcterms:modified xsi:type="dcterms:W3CDTF">2016-03-02T09:50:56Z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0x010100143C5CAB3F0143AC934F114158CCC2C000392607F2D4EAAA42BE3D7A81E2E74288</vt:lpwstr>
  </property>
  <property fmtid="{D5CDD505-2E9C-101B-9397-08002B2CF9AE}" pid="3" name="TaxKeyword">
    <vt:lpwstr/>
  </property>
  <property fmtid="{D5CDD505-2E9C-101B-9397-08002B2CF9AE}" pid="4" name="Organization">
    <vt:lpwstr>7;#HQ|78c0f552-484c-4f55-85ae-e6ec9be86c69</vt:lpwstr>
  </property>
  <property fmtid="{D5CDD505-2E9C-101B-9397-08002B2CF9AE}" pid="5" name="Classification">
    <vt:lpwstr>1;#UNCLASSIFIED//FOUO|f053cac1-5406-46ef-9c7a-1f5a53d949a6</vt:lpwstr>
  </property>
  <property fmtid="{D5CDD505-2E9C-101B-9397-08002B2CF9AE}" pid="6" name="Disposition">
    <vt:lpwstr>2;#3 Years - 6 Years|69c440ca-ab7d-4439-9ad1-382405faa6fd</vt:lpwstr>
  </property>
  <property fmtid="{D5CDD505-2E9C-101B-9397-08002B2CF9AE}" pid="7" name="LineOfEffort">
    <vt:lpwstr>4;#LOE 1|db0863f4-9801-4058-8716-de455ec2cbca</vt:lpwstr>
  </property>
  <property fmtid="{D5CDD505-2E9C-101B-9397-08002B2CF9AE}" pid="8" name="TrainingExercise">
    <vt:lpwstr/>
  </property>
</Properties>
</file>